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995" windowHeight="9090"/>
  </bookViews>
  <sheets>
    <sheet name="لیست دروس ارائه شده" sheetId="1" r:id="rId1"/>
    <sheet name="کارورزی و پروژه" sheetId="4" r:id="rId2"/>
    <sheet name="کارگاه" sheetId="2" r:id="rId3"/>
    <sheet name="مدرسان" sheetId="5" r:id="rId4"/>
  </sheets>
  <definedNames>
    <definedName name="_xlnm._FilterDatabase" localSheetId="0" hidden="1">'لیست دروس ارائه شده'!$F$1:$F$283</definedName>
  </definedNames>
  <calcPr calcId="144525"/>
</workbook>
</file>

<file path=xl/calcChain.xml><?xml version="1.0" encoding="utf-8"?>
<calcChain xmlns="http://schemas.openxmlformats.org/spreadsheetml/2006/main">
  <c r="W280" i="1" l="1"/>
  <c r="W273" i="1"/>
  <c r="W267" i="1"/>
  <c r="W264" i="1"/>
  <c r="W263" i="1"/>
  <c r="W258" i="1"/>
  <c r="W249" i="1"/>
  <c r="W247" i="1"/>
  <c r="AG240" i="1"/>
  <c r="W233" i="1"/>
  <c r="W215" i="1"/>
  <c r="W213" i="1"/>
  <c r="W207" i="1"/>
  <c r="W198" i="1"/>
  <c r="W194" i="1"/>
  <c r="W177" i="1"/>
  <c r="W174" i="1"/>
  <c r="W172" i="1"/>
  <c r="W166" i="1"/>
  <c r="W146" i="1"/>
  <c r="W144" i="1"/>
  <c r="W132" i="1"/>
  <c r="W130" i="1"/>
  <c r="W128" i="1"/>
  <c r="W120" i="1"/>
  <c r="W117" i="1"/>
  <c r="AD283" i="1" l="1"/>
  <c r="AF283" i="1"/>
  <c r="AH283" i="1"/>
  <c r="AJ283" i="1"/>
  <c r="AK3" i="1" l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Y247" i="1" s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I3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E3" i="1"/>
  <c r="AE4" i="1"/>
  <c r="AE5" i="1"/>
  <c r="AE6" i="1"/>
  <c r="Y6" i="1" s="1"/>
  <c r="AE7" i="1"/>
  <c r="Y7" i="1" s="1"/>
  <c r="AE8" i="1"/>
  <c r="Y8" i="1" s="1"/>
  <c r="AE9" i="1"/>
  <c r="AE10" i="1"/>
  <c r="AE11" i="1"/>
  <c r="AE12" i="1"/>
  <c r="AE13" i="1"/>
  <c r="AE14" i="1"/>
  <c r="AE15" i="1"/>
  <c r="AE16" i="1"/>
  <c r="Y16" i="1" s="1"/>
  <c r="AE17" i="1"/>
  <c r="AE18" i="1"/>
  <c r="Y18" i="1" s="1"/>
  <c r="AE19" i="1"/>
  <c r="AE20" i="1"/>
  <c r="Y20" i="1" s="1"/>
  <c r="AE21" i="1"/>
  <c r="AE22" i="1"/>
  <c r="AE23" i="1"/>
  <c r="AE24" i="1"/>
  <c r="AE25" i="1"/>
  <c r="AE26" i="1"/>
  <c r="Y26" i="1" s="1"/>
  <c r="AE27" i="1"/>
  <c r="AE28" i="1"/>
  <c r="AE29" i="1"/>
  <c r="AE30" i="1"/>
  <c r="Y30" i="1" s="1"/>
  <c r="AE31" i="1"/>
  <c r="AE32" i="1"/>
  <c r="Y32" i="1" s="1"/>
  <c r="AE33" i="1"/>
  <c r="AE34" i="1"/>
  <c r="AE35" i="1"/>
  <c r="AE36" i="1"/>
  <c r="AE37" i="1"/>
  <c r="AE38" i="1"/>
  <c r="Y38" i="1" s="1"/>
  <c r="AE39" i="1"/>
  <c r="AE40" i="1"/>
  <c r="Y40" i="1" s="1"/>
  <c r="AE41" i="1"/>
  <c r="AE42" i="1"/>
  <c r="AE43" i="1"/>
  <c r="AE44" i="1"/>
  <c r="AE45" i="1"/>
  <c r="AE46" i="1"/>
  <c r="Y46" i="1" s="1"/>
  <c r="AE47" i="1"/>
  <c r="AE48" i="1"/>
  <c r="Y48" i="1" s="1"/>
  <c r="AE49" i="1"/>
  <c r="AE50" i="1"/>
  <c r="AE51" i="1"/>
  <c r="AE52" i="1"/>
  <c r="AE53" i="1"/>
  <c r="AE54" i="1"/>
  <c r="AE55" i="1"/>
  <c r="Y55" i="1" s="1"/>
  <c r="AE56" i="1"/>
  <c r="AE57" i="1"/>
  <c r="AE58" i="1"/>
  <c r="Y58" i="1" s="1"/>
  <c r="AE59" i="1"/>
  <c r="AE60" i="1"/>
  <c r="AE61" i="1"/>
  <c r="Y61" i="1" s="1"/>
  <c r="AE62" i="1"/>
  <c r="Y62" i="1" s="1"/>
  <c r="Z62" i="1" s="1"/>
  <c r="AE63" i="1"/>
  <c r="AE64" i="1"/>
  <c r="Y64" i="1" s="1"/>
  <c r="Z64" i="1" s="1"/>
  <c r="AE65" i="1"/>
  <c r="AE66" i="1"/>
  <c r="AE67" i="1"/>
  <c r="AE68" i="1"/>
  <c r="Y68" i="1" s="1"/>
  <c r="Z68" i="1" s="1"/>
  <c r="AE69" i="1"/>
  <c r="AE70" i="1"/>
  <c r="Y70" i="1" s="1"/>
  <c r="Z70" i="1" s="1"/>
  <c r="AE71" i="1"/>
  <c r="AE72" i="1"/>
  <c r="Y72" i="1" s="1"/>
  <c r="Z72" i="1" s="1"/>
  <c r="AE73" i="1"/>
  <c r="AE74" i="1"/>
  <c r="Y74" i="1" s="1"/>
  <c r="AE75" i="1"/>
  <c r="AE76" i="1"/>
  <c r="Y76" i="1" s="1"/>
  <c r="AE77" i="1"/>
  <c r="AE78" i="1"/>
  <c r="Y78" i="1" s="1"/>
  <c r="AE79" i="1"/>
  <c r="AE80" i="1"/>
  <c r="Y80" i="1" s="1"/>
  <c r="AE81" i="1"/>
  <c r="AE82" i="1"/>
  <c r="Y82" i="1" s="1"/>
  <c r="AE83" i="1"/>
  <c r="AE84" i="1"/>
  <c r="Y84" i="1" s="1"/>
  <c r="AE85" i="1"/>
  <c r="AE86" i="1"/>
  <c r="Y86" i="1" s="1"/>
  <c r="AE87" i="1"/>
  <c r="AE88" i="1"/>
  <c r="Y88" i="1" s="1"/>
  <c r="AE89" i="1"/>
  <c r="AE90" i="1"/>
  <c r="Y90" i="1" s="1"/>
  <c r="AE91" i="1"/>
  <c r="AE92" i="1"/>
  <c r="AE93" i="1"/>
  <c r="AE94" i="1"/>
  <c r="Y94" i="1" s="1"/>
  <c r="AE95" i="1"/>
  <c r="AE96" i="1"/>
  <c r="Y96" i="1" s="1"/>
  <c r="AE97" i="1"/>
  <c r="AE98" i="1"/>
  <c r="Y98" i="1" s="1"/>
  <c r="AE99" i="1"/>
  <c r="AE100" i="1"/>
  <c r="Y100" i="1" s="1"/>
  <c r="AE101" i="1"/>
  <c r="AE102" i="1"/>
  <c r="AE103" i="1"/>
  <c r="AE104" i="1"/>
  <c r="AE105" i="1"/>
  <c r="AE106" i="1"/>
  <c r="Y106" i="1" s="1"/>
  <c r="AE107" i="1"/>
  <c r="AE108" i="1"/>
  <c r="Y108" i="1" s="1"/>
  <c r="AE109" i="1"/>
  <c r="AE110" i="1"/>
  <c r="Y110" i="1" s="1"/>
  <c r="AE111" i="1"/>
  <c r="AE112" i="1"/>
  <c r="Y112" i="1" s="1"/>
  <c r="AE113" i="1"/>
  <c r="AE114" i="1"/>
  <c r="AE115" i="1"/>
  <c r="AE116" i="1"/>
  <c r="Y116" i="1" s="1"/>
  <c r="AE117" i="1"/>
  <c r="AE118" i="1"/>
  <c r="Y118" i="1" s="1"/>
  <c r="AE119" i="1"/>
  <c r="AE120" i="1"/>
  <c r="Y120" i="1" s="1"/>
  <c r="AE121" i="1"/>
  <c r="AE122" i="1"/>
  <c r="Y122" i="1" s="1"/>
  <c r="AE123" i="1"/>
  <c r="AE124" i="1"/>
  <c r="Y124" i="1" s="1"/>
  <c r="AE125" i="1"/>
  <c r="AE126" i="1"/>
  <c r="Y126" i="1" s="1"/>
  <c r="AE127" i="1"/>
  <c r="AE128" i="1"/>
  <c r="Y128" i="1" s="1"/>
  <c r="AE129" i="1"/>
  <c r="AE130" i="1"/>
  <c r="Y130" i="1" s="1"/>
  <c r="AE131" i="1"/>
  <c r="AE132" i="1"/>
  <c r="Y132" i="1" s="1"/>
  <c r="AE133" i="1"/>
  <c r="AE134" i="1"/>
  <c r="Y134" i="1" s="1"/>
  <c r="AE135" i="1"/>
  <c r="AE136" i="1"/>
  <c r="Y136" i="1" s="1"/>
  <c r="AE137" i="1"/>
  <c r="AE138" i="1"/>
  <c r="Y138" i="1" s="1"/>
  <c r="AE139" i="1"/>
  <c r="AE140" i="1"/>
  <c r="Y140" i="1" s="1"/>
  <c r="AE141" i="1"/>
  <c r="AE142" i="1"/>
  <c r="Y142" i="1" s="1"/>
  <c r="AE143" i="1"/>
  <c r="AE144" i="1"/>
  <c r="Y144" i="1" s="1"/>
  <c r="AE145" i="1"/>
  <c r="AE146" i="1"/>
  <c r="Y146" i="1" s="1"/>
  <c r="AE147" i="1"/>
  <c r="AE148" i="1"/>
  <c r="Y148" i="1" s="1"/>
  <c r="AE149" i="1"/>
  <c r="AE150" i="1"/>
  <c r="Y150" i="1" s="1"/>
  <c r="AE151" i="1"/>
  <c r="AE152" i="1"/>
  <c r="AE153" i="1"/>
  <c r="AE154" i="1"/>
  <c r="Y154" i="1" s="1"/>
  <c r="AE155" i="1"/>
  <c r="AE156" i="1"/>
  <c r="AE157" i="1"/>
  <c r="AE158" i="1"/>
  <c r="AE159" i="1"/>
  <c r="AE160" i="1"/>
  <c r="Y160" i="1" s="1"/>
  <c r="AE161" i="1"/>
  <c r="AE162" i="1"/>
  <c r="Y162" i="1" s="1"/>
  <c r="AE163" i="1"/>
  <c r="AE164" i="1"/>
  <c r="Y164" i="1" s="1"/>
  <c r="AE165" i="1"/>
  <c r="AE166" i="1"/>
  <c r="Y166" i="1" s="1"/>
  <c r="AE167" i="1"/>
  <c r="AE168" i="1"/>
  <c r="Y168" i="1" s="1"/>
  <c r="AE169" i="1"/>
  <c r="AE170" i="1"/>
  <c r="Y170" i="1" s="1"/>
  <c r="AE171" i="1"/>
  <c r="AE172" i="1"/>
  <c r="Y172" i="1" s="1"/>
  <c r="AE173" i="1"/>
  <c r="AE174" i="1"/>
  <c r="Y174" i="1" s="1"/>
  <c r="AE175" i="1"/>
  <c r="AE176" i="1"/>
  <c r="Y176" i="1" s="1"/>
  <c r="AE177" i="1"/>
  <c r="AE178" i="1"/>
  <c r="Y178" i="1" s="1"/>
  <c r="AE179" i="1"/>
  <c r="AE180" i="1"/>
  <c r="Y180" i="1" s="1"/>
  <c r="AE181" i="1"/>
  <c r="AE182" i="1"/>
  <c r="Y182" i="1" s="1"/>
  <c r="AE183" i="1"/>
  <c r="AE184" i="1"/>
  <c r="Y184" i="1" s="1"/>
  <c r="AE185" i="1"/>
  <c r="AE186" i="1"/>
  <c r="Y186" i="1" s="1"/>
  <c r="AE187" i="1"/>
  <c r="AE188" i="1"/>
  <c r="Y188" i="1" s="1"/>
  <c r="AE189" i="1"/>
  <c r="AE190" i="1"/>
  <c r="Y190" i="1" s="1"/>
  <c r="AE191" i="1"/>
  <c r="Y191" i="1" s="1"/>
  <c r="AE192" i="1"/>
  <c r="Y192" i="1" s="1"/>
  <c r="AE193" i="1"/>
  <c r="AE194" i="1"/>
  <c r="Y194" i="1" s="1"/>
  <c r="AE195" i="1"/>
  <c r="AE196" i="1"/>
  <c r="Y196" i="1" s="1"/>
  <c r="AE197" i="1"/>
  <c r="AE198" i="1"/>
  <c r="Y198" i="1" s="1"/>
  <c r="AE199" i="1"/>
  <c r="AE200" i="1"/>
  <c r="Y200" i="1" s="1"/>
  <c r="AE201" i="1"/>
  <c r="AE202" i="1"/>
  <c r="Y202" i="1" s="1"/>
  <c r="AE203" i="1"/>
  <c r="AE204" i="1"/>
  <c r="Y204" i="1" s="1"/>
  <c r="AE205" i="1"/>
  <c r="AE206" i="1"/>
  <c r="Y206" i="1" s="1"/>
  <c r="AE207" i="1"/>
  <c r="AE208" i="1"/>
  <c r="Y208" i="1" s="1"/>
  <c r="AE209" i="1"/>
  <c r="AE210" i="1"/>
  <c r="AE211" i="1"/>
  <c r="AE212" i="1"/>
  <c r="Y212" i="1" s="1"/>
  <c r="AE213" i="1"/>
  <c r="AE214" i="1"/>
  <c r="Y214" i="1" s="1"/>
  <c r="AE215" i="1"/>
  <c r="AE216" i="1"/>
  <c r="Y216" i="1" s="1"/>
  <c r="AE217" i="1"/>
  <c r="AE218" i="1"/>
  <c r="Y218" i="1" s="1"/>
  <c r="AE219" i="1"/>
  <c r="AE220" i="1"/>
  <c r="Y220" i="1" s="1"/>
  <c r="AE221" i="1"/>
  <c r="AE222" i="1"/>
  <c r="Y222" i="1" s="1"/>
  <c r="AE223" i="1"/>
  <c r="AE224" i="1"/>
  <c r="Y224" i="1" s="1"/>
  <c r="AE225" i="1"/>
  <c r="AE226" i="1"/>
  <c r="Y226" i="1" s="1"/>
  <c r="AE227" i="1"/>
  <c r="AE228" i="1"/>
  <c r="Y228" i="1" s="1"/>
  <c r="AE229" i="1"/>
  <c r="AE230" i="1"/>
  <c r="Y230" i="1" s="1"/>
  <c r="AE231" i="1"/>
  <c r="AE232" i="1"/>
  <c r="Y232" i="1" s="1"/>
  <c r="AE233" i="1"/>
  <c r="AE234" i="1"/>
  <c r="AE235" i="1"/>
  <c r="AE236" i="1"/>
  <c r="Y236" i="1" s="1"/>
  <c r="AE237" i="1"/>
  <c r="AE238" i="1"/>
  <c r="Y238" i="1" s="1"/>
  <c r="AE239" i="1"/>
  <c r="AE240" i="1"/>
  <c r="AE241" i="1"/>
  <c r="AE242" i="1"/>
  <c r="Y242" i="1" s="1"/>
  <c r="AE243" i="1"/>
  <c r="AE244" i="1"/>
  <c r="Y244" i="1" s="1"/>
  <c r="AE245" i="1"/>
  <c r="AE246" i="1"/>
  <c r="Y246" i="1" s="1"/>
  <c r="AE247" i="1"/>
  <c r="AE248" i="1"/>
  <c r="Y248" i="1" s="1"/>
  <c r="AE249" i="1"/>
  <c r="AE250" i="1"/>
  <c r="AE251" i="1"/>
  <c r="AE252" i="1"/>
  <c r="Y252" i="1" s="1"/>
  <c r="AE253" i="1"/>
  <c r="AE254" i="1"/>
  <c r="AE255" i="1"/>
  <c r="AE256" i="1"/>
  <c r="Y256" i="1" s="1"/>
  <c r="AE257" i="1"/>
  <c r="AE258" i="1"/>
  <c r="Y258" i="1" s="1"/>
  <c r="AE259" i="1"/>
  <c r="AE260" i="1"/>
  <c r="Y260" i="1" s="1"/>
  <c r="AE261" i="1"/>
  <c r="AE262" i="1"/>
  <c r="Y262" i="1" s="1"/>
  <c r="AE263" i="1"/>
  <c r="AE264" i="1"/>
  <c r="Y264" i="1" s="1"/>
  <c r="AE265" i="1"/>
  <c r="AE266" i="1"/>
  <c r="Y266" i="1" s="1"/>
  <c r="AE267" i="1"/>
  <c r="AE268" i="1"/>
  <c r="Y268" i="1" s="1"/>
  <c r="AE269" i="1"/>
  <c r="AE270" i="1"/>
  <c r="AE271" i="1"/>
  <c r="Y271" i="1" s="1"/>
  <c r="AE272" i="1"/>
  <c r="AE273" i="1"/>
  <c r="AE274" i="1"/>
  <c r="AE275" i="1"/>
  <c r="AE276" i="1"/>
  <c r="Y276" i="1" s="1"/>
  <c r="AE277" i="1"/>
  <c r="AE278" i="1"/>
  <c r="Y278" i="1" s="1"/>
  <c r="AE279" i="1"/>
  <c r="AE280" i="1"/>
  <c r="Y280" i="1" s="1"/>
  <c r="AE281" i="1"/>
  <c r="AE282" i="1"/>
  <c r="Y282" i="1" s="1"/>
  <c r="Y3" i="1"/>
  <c r="Y5" i="1"/>
  <c r="Y9" i="1"/>
  <c r="Y11" i="1"/>
  <c r="Y13" i="1"/>
  <c r="Y15" i="1"/>
  <c r="Y17" i="1"/>
  <c r="Y19" i="1"/>
  <c r="Y22" i="1"/>
  <c r="Y23" i="1"/>
  <c r="Y25" i="1"/>
  <c r="Y27" i="1"/>
  <c r="Y29" i="1"/>
  <c r="Y31" i="1"/>
  <c r="Y33" i="1"/>
  <c r="Y35" i="1"/>
  <c r="Y39" i="1"/>
  <c r="Y41" i="1"/>
  <c r="Y45" i="1"/>
  <c r="Y47" i="1"/>
  <c r="Y49" i="1"/>
  <c r="Y51" i="1"/>
  <c r="Y53" i="1"/>
  <c r="Y60" i="1"/>
  <c r="Y65" i="1"/>
  <c r="Y67" i="1"/>
  <c r="Y71" i="1"/>
  <c r="Y75" i="1"/>
  <c r="Z75" i="1" s="1"/>
  <c r="Y83" i="1"/>
  <c r="Z83" i="1" s="1"/>
  <c r="Y91" i="1"/>
  <c r="Z91" i="1" s="1"/>
  <c r="Y93" i="1"/>
  <c r="Z93" i="1" s="1"/>
  <c r="Y95" i="1"/>
  <c r="Z95" i="1" s="1"/>
  <c r="Y99" i="1"/>
  <c r="Z99" i="1" s="1"/>
  <c r="Y101" i="1"/>
  <c r="Z101" i="1" s="1"/>
  <c r="Y103" i="1"/>
  <c r="Z103" i="1" s="1"/>
  <c r="Y105" i="1"/>
  <c r="Z105" i="1" s="1"/>
  <c r="Y109" i="1"/>
  <c r="Z109" i="1" s="1"/>
  <c r="Y113" i="1"/>
  <c r="Z113" i="1" s="1"/>
  <c r="Y115" i="1"/>
  <c r="Z115" i="1" s="1"/>
  <c r="Y117" i="1"/>
  <c r="Z117" i="1" s="1"/>
  <c r="Y119" i="1"/>
  <c r="Z119" i="1" s="1"/>
  <c r="Y123" i="1"/>
  <c r="Z123" i="1" s="1"/>
  <c r="Y125" i="1"/>
  <c r="Z125" i="1" s="1"/>
  <c r="Y127" i="1"/>
  <c r="Z127" i="1" s="1"/>
  <c r="Y129" i="1"/>
  <c r="Z129" i="1" s="1"/>
  <c r="Y131" i="1"/>
  <c r="Z131" i="1" s="1"/>
  <c r="Y133" i="1"/>
  <c r="Z133" i="1" s="1"/>
  <c r="Y137" i="1"/>
  <c r="Z137" i="1" s="1"/>
  <c r="Y139" i="1"/>
  <c r="Z139" i="1" s="1"/>
  <c r="Y141" i="1"/>
  <c r="Z141" i="1" s="1"/>
  <c r="Y143" i="1"/>
  <c r="Z143" i="1" s="1"/>
  <c r="Y145" i="1"/>
  <c r="Z145" i="1" s="1"/>
  <c r="Y147" i="1"/>
  <c r="Z147" i="1" s="1"/>
  <c r="Y149" i="1"/>
  <c r="Z149" i="1" s="1"/>
  <c r="Y151" i="1"/>
  <c r="Z151" i="1" s="1"/>
  <c r="Y153" i="1"/>
  <c r="Z153" i="1" s="1"/>
  <c r="Y155" i="1"/>
  <c r="Z155" i="1" s="1"/>
  <c r="Y157" i="1"/>
  <c r="Z157" i="1" s="1"/>
  <c r="Y159" i="1"/>
  <c r="Z159" i="1" s="1"/>
  <c r="Y163" i="1"/>
  <c r="Y165" i="1"/>
  <c r="Y167" i="1"/>
  <c r="Y169" i="1"/>
  <c r="Y171" i="1"/>
  <c r="Y173" i="1"/>
  <c r="Y175" i="1"/>
  <c r="Y177" i="1"/>
  <c r="Y179" i="1"/>
  <c r="Y181" i="1"/>
  <c r="Y185" i="1"/>
  <c r="Y187" i="1"/>
  <c r="Y193" i="1"/>
  <c r="Y195" i="1"/>
  <c r="Y197" i="1"/>
  <c r="Y199" i="1"/>
  <c r="Y203" i="1"/>
  <c r="Y205" i="1"/>
  <c r="Y207" i="1"/>
  <c r="Y209" i="1"/>
  <c r="Y211" i="1"/>
  <c r="Y213" i="1"/>
  <c r="Y215" i="1"/>
  <c r="Y217" i="1"/>
  <c r="Y221" i="1"/>
  <c r="Y223" i="1"/>
  <c r="Y225" i="1"/>
  <c r="Y227" i="1"/>
  <c r="Y229" i="1"/>
  <c r="Y231" i="1"/>
  <c r="Y233" i="1"/>
  <c r="Y235" i="1"/>
  <c r="Y237" i="1"/>
  <c r="Y239" i="1"/>
  <c r="Y241" i="1"/>
  <c r="Y243" i="1"/>
  <c r="Y245" i="1"/>
  <c r="Y249" i="1"/>
  <c r="Y251" i="1"/>
  <c r="Y253" i="1"/>
  <c r="Y255" i="1"/>
  <c r="Y257" i="1"/>
  <c r="Y261" i="1"/>
  <c r="Y263" i="1"/>
  <c r="Y265" i="1"/>
  <c r="Y267" i="1"/>
  <c r="Y273" i="1"/>
  <c r="Y275" i="1"/>
  <c r="Y277" i="1"/>
  <c r="Y279" i="1"/>
  <c r="Y281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N3" i="1"/>
  <c r="O3" i="1" s="1"/>
  <c r="T3" i="1" s="1"/>
  <c r="N4" i="1"/>
  <c r="O4" i="1" s="1"/>
  <c r="S4" i="1" s="1"/>
  <c r="N5" i="1"/>
  <c r="O5" i="1" s="1"/>
  <c r="T5" i="1" s="1"/>
  <c r="N6" i="1"/>
  <c r="O6" i="1" s="1"/>
  <c r="S6" i="1" s="1"/>
  <c r="N7" i="1"/>
  <c r="O7" i="1" s="1"/>
  <c r="T7" i="1" s="1"/>
  <c r="N8" i="1"/>
  <c r="O8" i="1" s="1"/>
  <c r="S8" i="1" s="1"/>
  <c r="N9" i="1"/>
  <c r="O9" i="1" s="1"/>
  <c r="T9" i="1" s="1"/>
  <c r="N10" i="1"/>
  <c r="O10" i="1" s="1"/>
  <c r="N11" i="1"/>
  <c r="O11" i="1" s="1"/>
  <c r="T11" i="1" s="1"/>
  <c r="N12" i="1"/>
  <c r="O12" i="1" s="1"/>
  <c r="T12" i="1" s="1"/>
  <c r="N13" i="1"/>
  <c r="O13" i="1" s="1"/>
  <c r="T13" i="1" s="1"/>
  <c r="N14" i="1"/>
  <c r="O14" i="1" s="1"/>
  <c r="S14" i="1" s="1"/>
  <c r="N15" i="1"/>
  <c r="O15" i="1" s="1"/>
  <c r="T15" i="1" s="1"/>
  <c r="N16" i="1"/>
  <c r="O16" i="1" s="1"/>
  <c r="T16" i="1" s="1"/>
  <c r="N17" i="1"/>
  <c r="O17" i="1" s="1"/>
  <c r="T17" i="1" s="1"/>
  <c r="N18" i="1"/>
  <c r="O18" i="1" s="1"/>
  <c r="N19" i="1"/>
  <c r="O19" i="1" s="1"/>
  <c r="T19" i="1" s="1"/>
  <c r="N20" i="1"/>
  <c r="O20" i="1" s="1"/>
  <c r="T20" i="1" s="1"/>
  <c r="N21" i="1"/>
  <c r="O21" i="1" s="1"/>
  <c r="T21" i="1" s="1"/>
  <c r="N22" i="1"/>
  <c r="O22" i="1" s="1"/>
  <c r="S22" i="1" s="1"/>
  <c r="N23" i="1"/>
  <c r="O23" i="1" s="1"/>
  <c r="T23" i="1" s="1"/>
  <c r="N24" i="1"/>
  <c r="O24" i="1" s="1"/>
  <c r="T24" i="1" s="1"/>
  <c r="N25" i="1"/>
  <c r="O25" i="1" s="1"/>
  <c r="T25" i="1" s="1"/>
  <c r="N26" i="1"/>
  <c r="O26" i="1" s="1"/>
  <c r="N27" i="1"/>
  <c r="O27" i="1" s="1"/>
  <c r="T27" i="1" s="1"/>
  <c r="N28" i="1"/>
  <c r="O28" i="1" s="1"/>
  <c r="T28" i="1" s="1"/>
  <c r="N29" i="1"/>
  <c r="O29" i="1" s="1"/>
  <c r="T29" i="1" s="1"/>
  <c r="N30" i="1"/>
  <c r="O30" i="1" s="1"/>
  <c r="S30" i="1" s="1"/>
  <c r="N31" i="1"/>
  <c r="O31" i="1" s="1"/>
  <c r="T31" i="1" s="1"/>
  <c r="N32" i="1"/>
  <c r="O32" i="1" s="1"/>
  <c r="T32" i="1" s="1"/>
  <c r="N33" i="1"/>
  <c r="O33" i="1" s="1"/>
  <c r="T33" i="1" s="1"/>
  <c r="N34" i="1"/>
  <c r="O34" i="1" s="1"/>
  <c r="N35" i="1"/>
  <c r="O35" i="1" s="1"/>
  <c r="T35" i="1" s="1"/>
  <c r="N36" i="1"/>
  <c r="O36" i="1" s="1"/>
  <c r="T36" i="1" s="1"/>
  <c r="N37" i="1"/>
  <c r="O37" i="1" s="1"/>
  <c r="T37" i="1" s="1"/>
  <c r="N38" i="1"/>
  <c r="O38" i="1" s="1"/>
  <c r="S38" i="1" s="1"/>
  <c r="N39" i="1"/>
  <c r="O39" i="1" s="1"/>
  <c r="T39" i="1" s="1"/>
  <c r="N40" i="1"/>
  <c r="O40" i="1" s="1"/>
  <c r="T40" i="1" s="1"/>
  <c r="N41" i="1"/>
  <c r="O41" i="1" s="1"/>
  <c r="T41" i="1" s="1"/>
  <c r="N42" i="1"/>
  <c r="O42" i="1" s="1"/>
  <c r="N43" i="1"/>
  <c r="O43" i="1" s="1"/>
  <c r="T43" i="1" s="1"/>
  <c r="N44" i="1"/>
  <c r="O44" i="1" s="1"/>
  <c r="T44" i="1" s="1"/>
  <c r="N45" i="1"/>
  <c r="O45" i="1" s="1"/>
  <c r="T45" i="1" s="1"/>
  <c r="N46" i="1"/>
  <c r="O46" i="1" s="1"/>
  <c r="S46" i="1" s="1"/>
  <c r="N47" i="1"/>
  <c r="O47" i="1" s="1"/>
  <c r="T47" i="1" s="1"/>
  <c r="N48" i="1"/>
  <c r="O48" i="1" s="1"/>
  <c r="T48" i="1" s="1"/>
  <c r="N49" i="1"/>
  <c r="O49" i="1" s="1"/>
  <c r="T49" i="1" s="1"/>
  <c r="N50" i="1"/>
  <c r="O50" i="1" s="1"/>
  <c r="N51" i="1"/>
  <c r="O51" i="1" s="1"/>
  <c r="T51" i="1" s="1"/>
  <c r="N52" i="1"/>
  <c r="O52" i="1" s="1"/>
  <c r="T52" i="1" s="1"/>
  <c r="N53" i="1"/>
  <c r="O53" i="1" s="1"/>
  <c r="T53" i="1" s="1"/>
  <c r="N54" i="1"/>
  <c r="O54" i="1" s="1"/>
  <c r="S54" i="1" s="1"/>
  <c r="N55" i="1"/>
  <c r="O55" i="1" s="1"/>
  <c r="T55" i="1" s="1"/>
  <c r="N56" i="1"/>
  <c r="O56" i="1" s="1"/>
  <c r="T56" i="1" s="1"/>
  <c r="N57" i="1"/>
  <c r="O57" i="1" s="1"/>
  <c r="T57" i="1" s="1"/>
  <c r="N58" i="1"/>
  <c r="O58" i="1" s="1"/>
  <c r="N59" i="1"/>
  <c r="O59" i="1" s="1"/>
  <c r="T59" i="1" s="1"/>
  <c r="N60" i="1"/>
  <c r="O60" i="1" s="1"/>
  <c r="T60" i="1" s="1"/>
  <c r="N61" i="1"/>
  <c r="O61" i="1" s="1"/>
  <c r="T61" i="1" s="1"/>
  <c r="N62" i="1"/>
  <c r="O62" i="1" s="1"/>
  <c r="S62" i="1" s="1"/>
  <c r="N63" i="1"/>
  <c r="O63" i="1" s="1"/>
  <c r="T63" i="1" s="1"/>
  <c r="N64" i="1"/>
  <c r="O64" i="1" s="1"/>
  <c r="T64" i="1" s="1"/>
  <c r="N65" i="1"/>
  <c r="O65" i="1" s="1"/>
  <c r="T65" i="1" s="1"/>
  <c r="N66" i="1"/>
  <c r="O66" i="1" s="1"/>
  <c r="N67" i="1"/>
  <c r="O67" i="1" s="1"/>
  <c r="T67" i="1" s="1"/>
  <c r="N68" i="1"/>
  <c r="O68" i="1" s="1"/>
  <c r="T68" i="1" s="1"/>
  <c r="N69" i="1"/>
  <c r="O69" i="1" s="1"/>
  <c r="T69" i="1" s="1"/>
  <c r="N70" i="1"/>
  <c r="O70" i="1" s="1"/>
  <c r="S70" i="1" s="1"/>
  <c r="N71" i="1"/>
  <c r="O71" i="1" s="1"/>
  <c r="T71" i="1" s="1"/>
  <c r="N72" i="1"/>
  <c r="O72" i="1" s="1"/>
  <c r="T72" i="1" s="1"/>
  <c r="N73" i="1"/>
  <c r="O73" i="1" s="1"/>
  <c r="N74" i="1"/>
  <c r="O74" i="1" s="1"/>
  <c r="T74" i="1" s="1"/>
  <c r="N75" i="1"/>
  <c r="O75" i="1" s="1"/>
  <c r="T75" i="1" s="1"/>
  <c r="N76" i="1"/>
  <c r="O76" i="1" s="1"/>
  <c r="T76" i="1" s="1"/>
  <c r="N77" i="1"/>
  <c r="O77" i="1" s="1"/>
  <c r="S77" i="1" s="1"/>
  <c r="N78" i="1"/>
  <c r="O78" i="1" s="1"/>
  <c r="T78" i="1" s="1"/>
  <c r="N79" i="1"/>
  <c r="O79" i="1" s="1"/>
  <c r="T79" i="1" s="1"/>
  <c r="N80" i="1"/>
  <c r="O80" i="1" s="1"/>
  <c r="T80" i="1" s="1"/>
  <c r="N81" i="1"/>
  <c r="O81" i="1" s="1"/>
  <c r="N82" i="1"/>
  <c r="O82" i="1" s="1"/>
  <c r="T82" i="1" s="1"/>
  <c r="N83" i="1"/>
  <c r="O83" i="1" s="1"/>
  <c r="T83" i="1" s="1"/>
  <c r="N84" i="1"/>
  <c r="O84" i="1" s="1"/>
  <c r="T84" i="1" s="1"/>
  <c r="N85" i="1"/>
  <c r="O85" i="1" s="1"/>
  <c r="S85" i="1" s="1"/>
  <c r="N86" i="1"/>
  <c r="O86" i="1" s="1"/>
  <c r="T86" i="1" s="1"/>
  <c r="N87" i="1"/>
  <c r="O87" i="1" s="1"/>
  <c r="T87" i="1" s="1"/>
  <c r="N88" i="1"/>
  <c r="O88" i="1" s="1"/>
  <c r="T88" i="1" s="1"/>
  <c r="N89" i="1"/>
  <c r="O89" i="1" s="1"/>
  <c r="N90" i="1"/>
  <c r="O90" i="1" s="1"/>
  <c r="T90" i="1" s="1"/>
  <c r="N91" i="1"/>
  <c r="O91" i="1" s="1"/>
  <c r="T91" i="1" s="1"/>
  <c r="N92" i="1"/>
  <c r="O92" i="1" s="1"/>
  <c r="T92" i="1" s="1"/>
  <c r="N93" i="1"/>
  <c r="O93" i="1" s="1"/>
  <c r="S93" i="1" s="1"/>
  <c r="N94" i="1"/>
  <c r="O94" i="1" s="1"/>
  <c r="T94" i="1" s="1"/>
  <c r="N95" i="1"/>
  <c r="O95" i="1" s="1"/>
  <c r="T95" i="1" s="1"/>
  <c r="N96" i="1"/>
  <c r="O96" i="1" s="1"/>
  <c r="T96" i="1" s="1"/>
  <c r="N97" i="1"/>
  <c r="O97" i="1" s="1"/>
  <c r="N98" i="1"/>
  <c r="O98" i="1" s="1"/>
  <c r="T98" i="1" s="1"/>
  <c r="N99" i="1"/>
  <c r="O99" i="1" s="1"/>
  <c r="T99" i="1" s="1"/>
  <c r="N100" i="1"/>
  <c r="O100" i="1" s="1"/>
  <c r="T100" i="1" s="1"/>
  <c r="N101" i="1"/>
  <c r="O101" i="1" s="1"/>
  <c r="S101" i="1" s="1"/>
  <c r="N102" i="1"/>
  <c r="O102" i="1" s="1"/>
  <c r="T102" i="1" s="1"/>
  <c r="N103" i="1"/>
  <c r="O103" i="1" s="1"/>
  <c r="T103" i="1" s="1"/>
  <c r="N104" i="1"/>
  <c r="O104" i="1" s="1"/>
  <c r="T104" i="1" s="1"/>
  <c r="N105" i="1"/>
  <c r="O105" i="1" s="1"/>
  <c r="N106" i="1"/>
  <c r="O106" i="1" s="1"/>
  <c r="T106" i="1" s="1"/>
  <c r="N107" i="1"/>
  <c r="O107" i="1" s="1"/>
  <c r="T107" i="1" s="1"/>
  <c r="N108" i="1"/>
  <c r="O108" i="1" s="1"/>
  <c r="T108" i="1" s="1"/>
  <c r="N109" i="1"/>
  <c r="O109" i="1" s="1"/>
  <c r="S109" i="1" s="1"/>
  <c r="N110" i="1"/>
  <c r="O110" i="1" s="1"/>
  <c r="T110" i="1" s="1"/>
  <c r="N111" i="1"/>
  <c r="O111" i="1" s="1"/>
  <c r="T111" i="1" s="1"/>
  <c r="N112" i="1"/>
  <c r="O112" i="1" s="1"/>
  <c r="T112" i="1" s="1"/>
  <c r="N113" i="1"/>
  <c r="O113" i="1" s="1"/>
  <c r="N114" i="1"/>
  <c r="O114" i="1" s="1"/>
  <c r="T114" i="1" s="1"/>
  <c r="N115" i="1"/>
  <c r="O115" i="1" s="1"/>
  <c r="T115" i="1" s="1"/>
  <c r="N116" i="1"/>
  <c r="O116" i="1" s="1"/>
  <c r="T116" i="1" s="1"/>
  <c r="N117" i="1"/>
  <c r="O117" i="1" s="1"/>
  <c r="S117" i="1" s="1"/>
  <c r="N118" i="1"/>
  <c r="O118" i="1" s="1"/>
  <c r="T118" i="1" s="1"/>
  <c r="N119" i="1"/>
  <c r="O119" i="1" s="1"/>
  <c r="T119" i="1" s="1"/>
  <c r="N120" i="1"/>
  <c r="O120" i="1" s="1"/>
  <c r="T120" i="1" s="1"/>
  <c r="N121" i="1"/>
  <c r="O121" i="1" s="1"/>
  <c r="N122" i="1"/>
  <c r="O122" i="1" s="1"/>
  <c r="T122" i="1" s="1"/>
  <c r="N123" i="1"/>
  <c r="O123" i="1" s="1"/>
  <c r="T123" i="1" s="1"/>
  <c r="N124" i="1"/>
  <c r="O124" i="1" s="1"/>
  <c r="T124" i="1" s="1"/>
  <c r="N125" i="1"/>
  <c r="O125" i="1" s="1"/>
  <c r="S125" i="1" s="1"/>
  <c r="N126" i="1"/>
  <c r="O126" i="1" s="1"/>
  <c r="T126" i="1" s="1"/>
  <c r="N127" i="1"/>
  <c r="O127" i="1" s="1"/>
  <c r="T127" i="1" s="1"/>
  <c r="N128" i="1"/>
  <c r="O128" i="1" s="1"/>
  <c r="T128" i="1" s="1"/>
  <c r="N129" i="1"/>
  <c r="O129" i="1" s="1"/>
  <c r="N130" i="1"/>
  <c r="O130" i="1" s="1"/>
  <c r="T130" i="1" s="1"/>
  <c r="N131" i="1"/>
  <c r="O131" i="1" s="1"/>
  <c r="T131" i="1" s="1"/>
  <c r="N132" i="1"/>
  <c r="O132" i="1" s="1"/>
  <c r="T132" i="1" s="1"/>
  <c r="N133" i="1"/>
  <c r="O133" i="1" s="1"/>
  <c r="S133" i="1" s="1"/>
  <c r="N134" i="1"/>
  <c r="O134" i="1" s="1"/>
  <c r="T134" i="1" s="1"/>
  <c r="N135" i="1"/>
  <c r="O135" i="1" s="1"/>
  <c r="T135" i="1" s="1"/>
  <c r="N136" i="1"/>
  <c r="O136" i="1" s="1"/>
  <c r="T136" i="1" s="1"/>
  <c r="N137" i="1"/>
  <c r="O137" i="1" s="1"/>
  <c r="N138" i="1"/>
  <c r="O138" i="1" s="1"/>
  <c r="T138" i="1" s="1"/>
  <c r="N139" i="1"/>
  <c r="O139" i="1" s="1"/>
  <c r="T139" i="1" s="1"/>
  <c r="N140" i="1"/>
  <c r="O140" i="1" s="1"/>
  <c r="T140" i="1" s="1"/>
  <c r="N141" i="1"/>
  <c r="O141" i="1" s="1"/>
  <c r="S141" i="1" s="1"/>
  <c r="N142" i="1"/>
  <c r="O142" i="1" s="1"/>
  <c r="T142" i="1" s="1"/>
  <c r="N143" i="1"/>
  <c r="O143" i="1" s="1"/>
  <c r="T143" i="1" s="1"/>
  <c r="N144" i="1"/>
  <c r="O144" i="1" s="1"/>
  <c r="T144" i="1" s="1"/>
  <c r="N145" i="1"/>
  <c r="O145" i="1" s="1"/>
  <c r="N146" i="1"/>
  <c r="O146" i="1" s="1"/>
  <c r="T146" i="1" s="1"/>
  <c r="N147" i="1"/>
  <c r="O147" i="1" s="1"/>
  <c r="T147" i="1" s="1"/>
  <c r="N148" i="1"/>
  <c r="O148" i="1" s="1"/>
  <c r="T148" i="1" s="1"/>
  <c r="N149" i="1"/>
  <c r="O149" i="1" s="1"/>
  <c r="S149" i="1" s="1"/>
  <c r="N150" i="1"/>
  <c r="O150" i="1" s="1"/>
  <c r="T150" i="1" s="1"/>
  <c r="N151" i="1"/>
  <c r="O151" i="1" s="1"/>
  <c r="T151" i="1" s="1"/>
  <c r="N152" i="1"/>
  <c r="O152" i="1" s="1"/>
  <c r="T152" i="1" s="1"/>
  <c r="N153" i="1"/>
  <c r="O153" i="1" s="1"/>
  <c r="N154" i="1"/>
  <c r="O154" i="1" s="1"/>
  <c r="T154" i="1" s="1"/>
  <c r="N155" i="1"/>
  <c r="O155" i="1" s="1"/>
  <c r="T155" i="1" s="1"/>
  <c r="N156" i="1"/>
  <c r="O156" i="1" s="1"/>
  <c r="T156" i="1" s="1"/>
  <c r="N157" i="1"/>
  <c r="O157" i="1" s="1"/>
  <c r="S157" i="1" s="1"/>
  <c r="N158" i="1"/>
  <c r="O158" i="1" s="1"/>
  <c r="T158" i="1" s="1"/>
  <c r="N159" i="1"/>
  <c r="O159" i="1" s="1"/>
  <c r="T159" i="1" s="1"/>
  <c r="N160" i="1"/>
  <c r="O160" i="1" s="1"/>
  <c r="T160" i="1" s="1"/>
  <c r="N161" i="1"/>
  <c r="O161" i="1" s="1"/>
  <c r="N162" i="1"/>
  <c r="O162" i="1" s="1"/>
  <c r="T162" i="1" s="1"/>
  <c r="N163" i="1"/>
  <c r="O163" i="1" s="1"/>
  <c r="T163" i="1" s="1"/>
  <c r="N164" i="1"/>
  <c r="O164" i="1" s="1"/>
  <c r="T164" i="1" s="1"/>
  <c r="N165" i="1"/>
  <c r="O165" i="1" s="1"/>
  <c r="S165" i="1" s="1"/>
  <c r="N166" i="1"/>
  <c r="O166" i="1" s="1"/>
  <c r="T166" i="1" s="1"/>
  <c r="N167" i="1"/>
  <c r="O167" i="1" s="1"/>
  <c r="T167" i="1" s="1"/>
  <c r="N168" i="1"/>
  <c r="O168" i="1" s="1"/>
  <c r="T168" i="1" s="1"/>
  <c r="N169" i="1"/>
  <c r="O169" i="1" s="1"/>
  <c r="N170" i="1"/>
  <c r="O170" i="1" s="1"/>
  <c r="T170" i="1" s="1"/>
  <c r="N171" i="1"/>
  <c r="O171" i="1" s="1"/>
  <c r="T171" i="1" s="1"/>
  <c r="N172" i="1"/>
  <c r="O172" i="1" s="1"/>
  <c r="T172" i="1" s="1"/>
  <c r="N173" i="1"/>
  <c r="O173" i="1" s="1"/>
  <c r="S173" i="1" s="1"/>
  <c r="N174" i="1"/>
  <c r="O174" i="1" s="1"/>
  <c r="T174" i="1" s="1"/>
  <c r="N175" i="1"/>
  <c r="O175" i="1" s="1"/>
  <c r="T175" i="1" s="1"/>
  <c r="N176" i="1"/>
  <c r="O176" i="1" s="1"/>
  <c r="T176" i="1" s="1"/>
  <c r="N177" i="1"/>
  <c r="O177" i="1" s="1"/>
  <c r="N178" i="1"/>
  <c r="O178" i="1" s="1"/>
  <c r="T178" i="1" s="1"/>
  <c r="N179" i="1"/>
  <c r="O179" i="1" s="1"/>
  <c r="T179" i="1" s="1"/>
  <c r="N180" i="1"/>
  <c r="O180" i="1" s="1"/>
  <c r="T180" i="1" s="1"/>
  <c r="N181" i="1"/>
  <c r="O181" i="1" s="1"/>
  <c r="S181" i="1" s="1"/>
  <c r="N182" i="1"/>
  <c r="O182" i="1" s="1"/>
  <c r="T182" i="1" s="1"/>
  <c r="N183" i="1"/>
  <c r="O183" i="1" s="1"/>
  <c r="T183" i="1" s="1"/>
  <c r="N184" i="1"/>
  <c r="O184" i="1" s="1"/>
  <c r="T184" i="1" s="1"/>
  <c r="N185" i="1"/>
  <c r="O185" i="1" s="1"/>
  <c r="N186" i="1"/>
  <c r="O186" i="1" s="1"/>
  <c r="T186" i="1" s="1"/>
  <c r="N187" i="1"/>
  <c r="O187" i="1" s="1"/>
  <c r="T187" i="1" s="1"/>
  <c r="N188" i="1"/>
  <c r="O188" i="1" s="1"/>
  <c r="T188" i="1" s="1"/>
  <c r="N189" i="1"/>
  <c r="O189" i="1" s="1"/>
  <c r="S189" i="1" s="1"/>
  <c r="N190" i="1"/>
  <c r="O190" i="1" s="1"/>
  <c r="T190" i="1" s="1"/>
  <c r="N191" i="1"/>
  <c r="O191" i="1" s="1"/>
  <c r="T191" i="1" s="1"/>
  <c r="N192" i="1"/>
  <c r="O192" i="1" s="1"/>
  <c r="T192" i="1" s="1"/>
  <c r="N193" i="1"/>
  <c r="O193" i="1" s="1"/>
  <c r="N194" i="1"/>
  <c r="O194" i="1" s="1"/>
  <c r="T194" i="1" s="1"/>
  <c r="N195" i="1"/>
  <c r="O195" i="1" s="1"/>
  <c r="T195" i="1" s="1"/>
  <c r="N196" i="1"/>
  <c r="O196" i="1" s="1"/>
  <c r="T196" i="1" s="1"/>
  <c r="N197" i="1"/>
  <c r="O197" i="1" s="1"/>
  <c r="S197" i="1" s="1"/>
  <c r="N198" i="1"/>
  <c r="O198" i="1" s="1"/>
  <c r="T198" i="1" s="1"/>
  <c r="N199" i="1"/>
  <c r="O199" i="1" s="1"/>
  <c r="T199" i="1" s="1"/>
  <c r="N200" i="1"/>
  <c r="O200" i="1" s="1"/>
  <c r="T200" i="1" s="1"/>
  <c r="N201" i="1"/>
  <c r="O201" i="1" s="1"/>
  <c r="N202" i="1"/>
  <c r="O202" i="1" s="1"/>
  <c r="T202" i="1" s="1"/>
  <c r="N203" i="1"/>
  <c r="O203" i="1" s="1"/>
  <c r="T203" i="1" s="1"/>
  <c r="N204" i="1"/>
  <c r="O204" i="1" s="1"/>
  <c r="T204" i="1" s="1"/>
  <c r="N205" i="1"/>
  <c r="O205" i="1" s="1"/>
  <c r="S205" i="1" s="1"/>
  <c r="N206" i="1"/>
  <c r="O206" i="1" s="1"/>
  <c r="T206" i="1" s="1"/>
  <c r="N207" i="1"/>
  <c r="O207" i="1" s="1"/>
  <c r="T207" i="1" s="1"/>
  <c r="N208" i="1"/>
  <c r="O208" i="1" s="1"/>
  <c r="T208" i="1" s="1"/>
  <c r="N209" i="1"/>
  <c r="O209" i="1" s="1"/>
  <c r="T209" i="1" s="1"/>
  <c r="N210" i="1"/>
  <c r="O210" i="1" s="1"/>
  <c r="T210" i="1" s="1"/>
  <c r="N211" i="1"/>
  <c r="O211" i="1" s="1"/>
  <c r="T211" i="1" s="1"/>
  <c r="N212" i="1"/>
  <c r="O212" i="1" s="1"/>
  <c r="T212" i="1" s="1"/>
  <c r="N213" i="1"/>
  <c r="O213" i="1" s="1"/>
  <c r="T213" i="1" s="1"/>
  <c r="N214" i="1"/>
  <c r="O214" i="1" s="1"/>
  <c r="T214" i="1" s="1"/>
  <c r="N215" i="1"/>
  <c r="O215" i="1" s="1"/>
  <c r="T215" i="1" s="1"/>
  <c r="N216" i="1"/>
  <c r="O216" i="1" s="1"/>
  <c r="T216" i="1" s="1"/>
  <c r="N217" i="1"/>
  <c r="O217" i="1" s="1"/>
  <c r="T217" i="1" s="1"/>
  <c r="N218" i="1"/>
  <c r="O218" i="1" s="1"/>
  <c r="T218" i="1" s="1"/>
  <c r="N219" i="1"/>
  <c r="O219" i="1" s="1"/>
  <c r="T219" i="1" s="1"/>
  <c r="N220" i="1"/>
  <c r="O220" i="1" s="1"/>
  <c r="T220" i="1" s="1"/>
  <c r="N221" i="1"/>
  <c r="O221" i="1" s="1"/>
  <c r="T221" i="1" s="1"/>
  <c r="N222" i="1"/>
  <c r="O222" i="1" s="1"/>
  <c r="T222" i="1" s="1"/>
  <c r="N223" i="1"/>
  <c r="O223" i="1" s="1"/>
  <c r="T223" i="1" s="1"/>
  <c r="N224" i="1"/>
  <c r="O224" i="1" s="1"/>
  <c r="T224" i="1" s="1"/>
  <c r="N225" i="1"/>
  <c r="O225" i="1" s="1"/>
  <c r="T225" i="1" s="1"/>
  <c r="N226" i="1"/>
  <c r="O226" i="1" s="1"/>
  <c r="T226" i="1" s="1"/>
  <c r="N227" i="1"/>
  <c r="O227" i="1" s="1"/>
  <c r="T227" i="1" s="1"/>
  <c r="N228" i="1"/>
  <c r="O228" i="1" s="1"/>
  <c r="T228" i="1" s="1"/>
  <c r="N229" i="1"/>
  <c r="O229" i="1" s="1"/>
  <c r="T229" i="1" s="1"/>
  <c r="N230" i="1"/>
  <c r="O230" i="1" s="1"/>
  <c r="T230" i="1" s="1"/>
  <c r="N231" i="1"/>
  <c r="O231" i="1" s="1"/>
  <c r="T231" i="1" s="1"/>
  <c r="N232" i="1"/>
  <c r="O232" i="1" s="1"/>
  <c r="T232" i="1" s="1"/>
  <c r="N233" i="1"/>
  <c r="O233" i="1" s="1"/>
  <c r="T233" i="1" s="1"/>
  <c r="N234" i="1"/>
  <c r="O234" i="1" s="1"/>
  <c r="T234" i="1" s="1"/>
  <c r="N235" i="1"/>
  <c r="O235" i="1" s="1"/>
  <c r="T235" i="1" s="1"/>
  <c r="N236" i="1"/>
  <c r="O236" i="1" s="1"/>
  <c r="T236" i="1" s="1"/>
  <c r="N237" i="1"/>
  <c r="O237" i="1" s="1"/>
  <c r="T237" i="1" s="1"/>
  <c r="N238" i="1"/>
  <c r="O238" i="1" s="1"/>
  <c r="T238" i="1" s="1"/>
  <c r="N239" i="1"/>
  <c r="O239" i="1" s="1"/>
  <c r="T239" i="1" s="1"/>
  <c r="N240" i="1"/>
  <c r="O240" i="1" s="1"/>
  <c r="T240" i="1" s="1"/>
  <c r="N241" i="1"/>
  <c r="O241" i="1" s="1"/>
  <c r="T241" i="1" s="1"/>
  <c r="N242" i="1"/>
  <c r="O242" i="1" s="1"/>
  <c r="T242" i="1" s="1"/>
  <c r="N243" i="1"/>
  <c r="O243" i="1" s="1"/>
  <c r="T243" i="1" s="1"/>
  <c r="N244" i="1"/>
  <c r="O244" i="1" s="1"/>
  <c r="T244" i="1" s="1"/>
  <c r="N245" i="1"/>
  <c r="O245" i="1" s="1"/>
  <c r="T245" i="1" s="1"/>
  <c r="N246" i="1"/>
  <c r="O246" i="1" s="1"/>
  <c r="T246" i="1" s="1"/>
  <c r="N247" i="1"/>
  <c r="O247" i="1" s="1"/>
  <c r="T247" i="1" s="1"/>
  <c r="N248" i="1"/>
  <c r="O248" i="1" s="1"/>
  <c r="T248" i="1" s="1"/>
  <c r="N249" i="1"/>
  <c r="O249" i="1" s="1"/>
  <c r="T249" i="1" s="1"/>
  <c r="N250" i="1"/>
  <c r="O250" i="1" s="1"/>
  <c r="T250" i="1" s="1"/>
  <c r="N251" i="1"/>
  <c r="O251" i="1" s="1"/>
  <c r="T251" i="1" s="1"/>
  <c r="N252" i="1"/>
  <c r="O252" i="1" s="1"/>
  <c r="T252" i="1" s="1"/>
  <c r="N253" i="1"/>
  <c r="O253" i="1" s="1"/>
  <c r="T253" i="1" s="1"/>
  <c r="N254" i="1"/>
  <c r="O254" i="1" s="1"/>
  <c r="T254" i="1" s="1"/>
  <c r="N255" i="1"/>
  <c r="O255" i="1" s="1"/>
  <c r="T255" i="1" s="1"/>
  <c r="N256" i="1"/>
  <c r="O256" i="1" s="1"/>
  <c r="T256" i="1" s="1"/>
  <c r="N257" i="1"/>
  <c r="O257" i="1" s="1"/>
  <c r="T257" i="1" s="1"/>
  <c r="N258" i="1"/>
  <c r="O258" i="1" s="1"/>
  <c r="T258" i="1" s="1"/>
  <c r="N259" i="1"/>
  <c r="O259" i="1" s="1"/>
  <c r="T259" i="1" s="1"/>
  <c r="N260" i="1"/>
  <c r="O260" i="1" s="1"/>
  <c r="T260" i="1" s="1"/>
  <c r="N261" i="1"/>
  <c r="O261" i="1" s="1"/>
  <c r="T261" i="1" s="1"/>
  <c r="N262" i="1"/>
  <c r="O262" i="1" s="1"/>
  <c r="T262" i="1" s="1"/>
  <c r="N263" i="1"/>
  <c r="O263" i="1" s="1"/>
  <c r="T263" i="1" s="1"/>
  <c r="N264" i="1"/>
  <c r="O264" i="1" s="1"/>
  <c r="T264" i="1" s="1"/>
  <c r="N265" i="1"/>
  <c r="O265" i="1" s="1"/>
  <c r="T265" i="1" s="1"/>
  <c r="N266" i="1"/>
  <c r="O266" i="1" s="1"/>
  <c r="T266" i="1" s="1"/>
  <c r="N267" i="1"/>
  <c r="O267" i="1" s="1"/>
  <c r="T267" i="1" s="1"/>
  <c r="N268" i="1"/>
  <c r="O268" i="1" s="1"/>
  <c r="T268" i="1" s="1"/>
  <c r="N269" i="1"/>
  <c r="O269" i="1" s="1"/>
  <c r="T269" i="1" s="1"/>
  <c r="N270" i="1"/>
  <c r="O270" i="1" s="1"/>
  <c r="T270" i="1" s="1"/>
  <c r="N271" i="1"/>
  <c r="O271" i="1" s="1"/>
  <c r="T271" i="1" s="1"/>
  <c r="N272" i="1"/>
  <c r="O272" i="1" s="1"/>
  <c r="T272" i="1" s="1"/>
  <c r="N273" i="1"/>
  <c r="O273" i="1" s="1"/>
  <c r="T273" i="1" s="1"/>
  <c r="N274" i="1"/>
  <c r="O274" i="1" s="1"/>
  <c r="T274" i="1" s="1"/>
  <c r="N275" i="1"/>
  <c r="O275" i="1" s="1"/>
  <c r="T275" i="1" s="1"/>
  <c r="N276" i="1"/>
  <c r="O276" i="1" s="1"/>
  <c r="T276" i="1" s="1"/>
  <c r="N277" i="1"/>
  <c r="O277" i="1" s="1"/>
  <c r="T277" i="1" s="1"/>
  <c r="N278" i="1"/>
  <c r="O278" i="1" s="1"/>
  <c r="T278" i="1" s="1"/>
  <c r="N279" i="1"/>
  <c r="O279" i="1" s="1"/>
  <c r="T279" i="1" s="1"/>
  <c r="N280" i="1"/>
  <c r="O280" i="1" s="1"/>
  <c r="T280" i="1" s="1"/>
  <c r="N281" i="1"/>
  <c r="O281" i="1" s="1"/>
  <c r="T281" i="1" s="1"/>
  <c r="N282" i="1"/>
  <c r="O282" i="1" s="1"/>
  <c r="T282" i="1" s="1"/>
  <c r="L3" i="1"/>
  <c r="U3" i="1" s="1"/>
  <c r="L4" i="1"/>
  <c r="U4" i="1" s="1"/>
  <c r="V4" i="1" s="1"/>
  <c r="L5" i="1"/>
  <c r="L6" i="1"/>
  <c r="U6" i="1" s="1"/>
  <c r="V6" i="1" s="1"/>
  <c r="L7" i="1"/>
  <c r="L8" i="1"/>
  <c r="U8" i="1" s="1"/>
  <c r="V8" i="1" s="1"/>
  <c r="L9" i="1"/>
  <c r="M9" i="1" s="1"/>
  <c r="L10" i="1"/>
  <c r="U10" i="1" s="1"/>
  <c r="L11" i="1"/>
  <c r="U11" i="1" s="1"/>
  <c r="L12" i="1"/>
  <c r="U12" i="1" s="1"/>
  <c r="L13" i="1"/>
  <c r="U13" i="1" s="1"/>
  <c r="L14" i="1"/>
  <c r="U14" i="1" s="1"/>
  <c r="V14" i="1" s="1"/>
  <c r="L15" i="1"/>
  <c r="U15" i="1" s="1"/>
  <c r="L16" i="1"/>
  <c r="M16" i="1" s="1"/>
  <c r="L17" i="1"/>
  <c r="M17" i="1" s="1"/>
  <c r="L18" i="1"/>
  <c r="U18" i="1" s="1"/>
  <c r="L19" i="1"/>
  <c r="U19" i="1" s="1"/>
  <c r="L20" i="1"/>
  <c r="U20" i="1" s="1"/>
  <c r="L21" i="1"/>
  <c r="U21" i="1" s="1"/>
  <c r="L22" i="1"/>
  <c r="L23" i="1"/>
  <c r="U23" i="1" s="1"/>
  <c r="L24" i="1"/>
  <c r="U24" i="1" s="1"/>
  <c r="L25" i="1"/>
  <c r="M25" i="1" s="1"/>
  <c r="L26" i="1"/>
  <c r="L27" i="1"/>
  <c r="U27" i="1" s="1"/>
  <c r="L28" i="1"/>
  <c r="U28" i="1" s="1"/>
  <c r="L29" i="1"/>
  <c r="U29" i="1" s="1"/>
  <c r="L30" i="1"/>
  <c r="U30" i="1" s="1"/>
  <c r="V30" i="1" s="1"/>
  <c r="L31" i="1"/>
  <c r="L32" i="1"/>
  <c r="U32" i="1" s="1"/>
  <c r="L33" i="1"/>
  <c r="M33" i="1" s="1"/>
  <c r="L34" i="1"/>
  <c r="U34" i="1" s="1"/>
  <c r="L35" i="1"/>
  <c r="U35" i="1" s="1"/>
  <c r="L36" i="1"/>
  <c r="M36" i="1" s="1"/>
  <c r="L37" i="1"/>
  <c r="U37" i="1" s="1"/>
  <c r="L38" i="1"/>
  <c r="U38" i="1" s="1"/>
  <c r="V38" i="1" s="1"/>
  <c r="L39" i="1"/>
  <c r="U39" i="1" s="1"/>
  <c r="L40" i="1"/>
  <c r="U40" i="1" s="1"/>
  <c r="L41" i="1"/>
  <c r="M41" i="1" s="1"/>
  <c r="L42" i="1"/>
  <c r="U42" i="1" s="1"/>
  <c r="L43" i="1"/>
  <c r="U43" i="1" s="1"/>
  <c r="L44" i="1"/>
  <c r="U44" i="1" s="1"/>
  <c r="L45" i="1"/>
  <c r="U45" i="1" s="1"/>
  <c r="L46" i="1"/>
  <c r="U46" i="1" s="1"/>
  <c r="V46" i="1" s="1"/>
  <c r="L47" i="1"/>
  <c r="U47" i="1" s="1"/>
  <c r="L48" i="1"/>
  <c r="U48" i="1" s="1"/>
  <c r="L49" i="1"/>
  <c r="M49" i="1" s="1"/>
  <c r="L50" i="1"/>
  <c r="U50" i="1" s="1"/>
  <c r="L51" i="1"/>
  <c r="U51" i="1" s="1"/>
  <c r="L52" i="1"/>
  <c r="L53" i="1"/>
  <c r="U53" i="1" s="1"/>
  <c r="L54" i="1"/>
  <c r="U54" i="1" s="1"/>
  <c r="V54" i="1" s="1"/>
  <c r="L55" i="1"/>
  <c r="L56" i="1"/>
  <c r="U56" i="1" s="1"/>
  <c r="L57" i="1"/>
  <c r="M57" i="1" s="1"/>
  <c r="L58" i="1"/>
  <c r="L59" i="1"/>
  <c r="U59" i="1" s="1"/>
  <c r="L60" i="1"/>
  <c r="U60" i="1" s="1"/>
  <c r="L61" i="1"/>
  <c r="U61" i="1" s="1"/>
  <c r="L62" i="1"/>
  <c r="L63" i="1"/>
  <c r="M63" i="1" s="1"/>
  <c r="L64" i="1"/>
  <c r="L65" i="1"/>
  <c r="U65" i="1" s="1"/>
  <c r="L66" i="1"/>
  <c r="L67" i="1"/>
  <c r="M67" i="1" s="1"/>
  <c r="L68" i="1"/>
  <c r="L69" i="1"/>
  <c r="U69" i="1" s="1"/>
  <c r="L70" i="1"/>
  <c r="L71" i="1"/>
  <c r="M71" i="1" s="1"/>
  <c r="L72" i="1"/>
  <c r="L73" i="1"/>
  <c r="L74" i="1"/>
  <c r="M74" i="1" s="1"/>
  <c r="L75" i="1"/>
  <c r="L76" i="1"/>
  <c r="U76" i="1" s="1"/>
  <c r="L77" i="1"/>
  <c r="L78" i="1"/>
  <c r="M78" i="1" s="1"/>
  <c r="L79" i="1"/>
  <c r="L80" i="1"/>
  <c r="U80" i="1" s="1"/>
  <c r="L81" i="1"/>
  <c r="L82" i="1"/>
  <c r="M82" i="1" s="1"/>
  <c r="L83" i="1"/>
  <c r="L84" i="1"/>
  <c r="U84" i="1" s="1"/>
  <c r="L85" i="1"/>
  <c r="L86" i="1"/>
  <c r="M86" i="1" s="1"/>
  <c r="L87" i="1"/>
  <c r="L88" i="1"/>
  <c r="U88" i="1" s="1"/>
  <c r="L89" i="1"/>
  <c r="L90" i="1"/>
  <c r="M90" i="1" s="1"/>
  <c r="L91" i="1"/>
  <c r="L92" i="1"/>
  <c r="U92" i="1" s="1"/>
  <c r="L93" i="1"/>
  <c r="L94" i="1"/>
  <c r="M94" i="1" s="1"/>
  <c r="L95" i="1"/>
  <c r="L96" i="1"/>
  <c r="U96" i="1" s="1"/>
  <c r="L97" i="1"/>
  <c r="L98" i="1"/>
  <c r="M98" i="1" s="1"/>
  <c r="L99" i="1"/>
  <c r="L100" i="1"/>
  <c r="U100" i="1" s="1"/>
  <c r="L101" i="1"/>
  <c r="L102" i="1"/>
  <c r="M102" i="1" s="1"/>
  <c r="L103" i="1"/>
  <c r="L104" i="1"/>
  <c r="U104" i="1" s="1"/>
  <c r="L105" i="1"/>
  <c r="L106" i="1"/>
  <c r="M106" i="1" s="1"/>
  <c r="L107" i="1"/>
  <c r="L108" i="1"/>
  <c r="U108" i="1" s="1"/>
  <c r="L109" i="1"/>
  <c r="L110" i="1"/>
  <c r="M110" i="1" s="1"/>
  <c r="L111" i="1"/>
  <c r="L112" i="1"/>
  <c r="U112" i="1" s="1"/>
  <c r="L113" i="1"/>
  <c r="L114" i="1"/>
  <c r="M114" i="1" s="1"/>
  <c r="L115" i="1"/>
  <c r="U115" i="1" s="1"/>
  <c r="L116" i="1"/>
  <c r="U116" i="1" s="1"/>
  <c r="L117" i="1"/>
  <c r="L118" i="1"/>
  <c r="M118" i="1" s="1"/>
  <c r="L119" i="1"/>
  <c r="U119" i="1" s="1"/>
  <c r="L120" i="1"/>
  <c r="U120" i="1" s="1"/>
  <c r="L121" i="1"/>
  <c r="L122" i="1"/>
  <c r="M122" i="1" s="1"/>
  <c r="L123" i="1"/>
  <c r="U123" i="1" s="1"/>
  <c r="L124" i="1"/>
  <c r="U124" i="1" s="1"/>
  <c r="L125" i="1"/>
  <c r="L126" i="1"/>
  <c r="M126" i="1" s="1"/>
  <c r="L127" i="1"/>
  <c r="U127" i="1" s="1"/>
  <c r="L128" i="1"/>
  <c r="U128" i="1" s="1"/>
  <c r="L129" i="1"/>
  <c r="L130" i="1"/>
  <c r="M130" i="1" s="1"/>
  <c r="L131" i="1"/>
  <c r="U131" i="1" s="1"/>
  <c r="L132" i="1"/>
  <c r="U132" i="1" s="1"/>
  <c r="L133" i="1"/>
  <c r="L134" i="1"/>
  <c r="M134" i="1" s="1"/>
  <c r="L135" i="1"/>
  <c r="U135" i="1" s="1"/>
  <c r="L136" i="1"/>
  <c r="U136" i="1" s="1"/>
  <c r="L137" i="1"/>
  <c r="L138" i="1"/>
  <c r="M138" i="1" s="1"/>
  <c r="L139" i="1"/>
  <c r="U139" i="1" s="1"/>
  <c r="L140" i="1"/>
  <c r="U140" i="1" s="1"/>
  <c r="L141" i="1"/>
  <c r="L142" i="1"/>
  <c r="M142" i="1" s="1"/>
  <c r="L143" i="1"/>
  <c r="U143" i="1" s="1"/>
  <c r="L144" i="1"/>
  <c r="U144" i="1" s="1"/>
  <c r="L145" i="1"/>
  <c r="L146" i="1"/>
  <c r="M146" i="1" s="1"/>
  <c r="L147" i="1"/>
  <c r="U147" i="1" s="1"/>
  <c r="L148" i="1"/>
  <c r="U148" i="1" s="1"/>
  <c r="L149" i="1"/>
  <c r="L150" i="1"/>
  <c r="M150" i="1" s="1"/>
  <c r="L151" i="1"/>
  <c r="U151" i="1" s="1"/>
  <c r="L152" i="1"/>
  <c r="U152" i="1" s="1"/>
  <c r="L153" i="1"/>
  <c r="L154" i="1"/>
  <c r="M154" i="1" s="1"/>
  <c r="L155" i="1"/>
  <c r="U155" i="1" s="1"/>
  <c r="L156" i="1"/>
  <c r="U156" i="1" s="1"/>
  <c r="L157" i="1"/>
  <c r="L158" i="1"/>
  <c r="M158" i="1" s="1"/>
  <c r="L159" i="1"/>
  <c r="U159" i="1" s="1"/>
  <c r="L160" i="1"/>
  <c r="U160" i="1" s="1"/>
  <c r="L161" i="1"/>
  <c r="L162" i="1"/>
  <c r="M162" i="1" s="1"/>
  <c r="L163" i="1"/>
  <c r="U163" i="1" s="1"/>
  <c r="L164" i="1"/>
  <c r="U164" i="1" s="1"/>
  <c r="L165" i="1"/>
  <c r="L166" i="1"/>
  <c r="M166" i="1" s="1"/>
  <c r="L167" i="1"/>
  <c r="U167" i="1" s="1"/>
  <c r="L168" i="1"/>
  <c r="U168" i="1" s="1"/>
  <c r="L169" i="1"/>
  <c r="L170" i="1"/>
  <c r="M170" i="1" s="1"/>
  <c r="L171" i="1"/>
  <c r="U171" i="1" s="1"/>
  <c r="L172" i="1"/>
  <c r="U172" i="1" s="1"/>
  <c r="L173" i="1"/>
  <c r="L174" i="1"/>
  <c r="M174" i="1" s="1"/>
  <c r="L175" i="1"/>
  <c r="U175" i="1" s="1"/>
  <c r="L176" i="1"/>
  <c r="U176" i="1" s="1"/>
  <c r="L177" i="1"/>
  <c r="L178" i="1"/>
  <c r="M178" i="1" s="1"/>
  <c r="L179" i="1"/>
  <c r="U179" i="1" s="1"/>
  <c r="L180" i="1"/>
  <c r="U180" i="1" s="1"/>
  <c r="L181" i="1"/>
  <c r="L182" i="1"/>
  <c r="M182" i="1" s="1"/>
  <c r="L183" i="1"/>
  <c r="U183" i="1" s="1"/>
  <c r="L184" i="1"/>
  <c r="U184" i="1" s="1"/>
  <c r="L185" i="1"/>
  <c r="L186" i="1"/>
  <c r="M186" i="1" s="1"/>
  <c r="L187" i="1"/>
  <c r="U187" i="1" s="1"/>
  <c r="L188" i="1"/>
  <c r="U188" i="1" s="1"/>
  <c r="L189" i="1"/>
  <c r="L190" i="1"/>
  <c r="M190" i="1" s="1"/>
  <c r="L191" i="1"/>
  <c r="U191" i="1" s="1"/>
  <c r="L192" i="1"/>
  <c r="U192" i="1" s="1"/>
  <c r="L193" i="1"/>
  <c r="L194" i="1"/>
  <c r="M194" i="1" s="1"/>
  <c r="L195" i="1"/>
  <c r="U195" i="1" s="1"/>
  <c r="L196" i="1"/>
  <c r="U196" i="1" s="1"/>
  <c r="L197" i="1"/>
  <c r="L198" i="1"/>
  <c r="M198" i="1" s="1"/>
  <c r="L199" i="1"/>
  <c r="U199" i="1" s="1"/>
  <c r="L200" i="1"/>
  <c r="U200" i="1" s="1"/>
  <c r="L201" i="1"/>
  <c r="L202" i="1"/>
  <c r="M202" i="1" s="1"/>
  <c r="L203" i="1"/>
  <c r="U203" i="1" s="1"/>
  <c r="L204" i="1"/>
  <c r="U204" i="1" s="1"/>
  <c r="L205" i="1"/>
  <c r="L206" i="1"/>
  <c r="M206" i="1" s="1"/>
  <c r="L207" i="1"/>
  <c r="U207" i="1" s="1"/>
  <c r="L208" i="1"/>
  <c r="U208" i="1" s="1"/>
  <c r="L209" i="1"/>
  <c r="L210" i="1"/>
  <c r="M210" i="1" s="1"/>
  <c r="L211" i="1"/>
  <c r="U211" i="1" s="1"/>
  <c r="L212" i="1"/>
  <c r="U212" i="1" s="1"/>
  <c r="L213" i="1"/>
  <c r="L214" i="1"/>
  <c r="M214" i="1" s="1"/>
  <c r="L215" i="1"/>
  <c r="U215" i="1" s="1"/>
  <c r="L216" i="1"/>
  <c r="U216" i="1" s="1"/>
  <c r="L217" i="1"/>
  <c r="L218" i="1"/>
  <c r="M218" i="1" s="1"/>
  <c r="L219" i="1"/>
  <c r="U219" i="1" s="1"/>
  <c r="L220" i="1"/>
  <c r="U220" i="1" s="1"/>
  <c r="L221" i="1"/>
  <c r="L222" i="1"/>
  <c r="M222" i="1" s="1"/>
  <c r="L223" i="1"/>
  <c r="U223" i="1" s="1"/>
  <c r="L224" i="1"/>
  <c r="U224" i="1" s="1"/>
  <c r="L225" i="1"/>
  <c r="L226" i="1"/>
  <c r="M226" i="1" s="1"/>
  <c r="L227" i="1"/>
  <c r="U227" i="1" s="1"/>
  <c r="L228" i="1"/>
  <c r="U228" i="1" s="1"/>
  <c r="L229" i="1"/>
  <c r="L230" i="1"/>
  <c r="M230" i="1" s="1"/>
  <c r="L231" i="1"/>
  <c r="U231" i="1" s="1"/>
  <c r="L232" i="1"/>
  <c r="U232" i="1" s="1"/>
  <c r="L233" i="1"/>
  <c r="L234" i="1"/>
  <c r="M234" i="1" s="1"/>
  <c r="L235" i="1"/>
  <c r="U235" i="1" s="1"/>
  <c r="L236" i="1"/>
  <c r="U236" i="1" s="1"/>
  <c r="L237" i="1"/>
  <c r="L238" i="1"/>
  <c r="M238" i="1" s="1"/>
  <c r="L239" i="1"/>
  <c r="U239" i="1" s="1"/>
  <c r="L240" i="1"/>
  <c r="U240" i="1" s="1"/>
  <c r="L241" i="1"/>
  <c r="L242" i="1"/>
  <c r="M242" i="1" s="1"/>
  <c r="L243" i="1"/>
  <c r="U243" i="1" s="1"/>
  <c r="L244" i="1"/>
  <c r="U244" i="1" s="1"/>
  <c r="L245" i="1"/>
  <c r="L246" i="1"/>
  <c r="M246" i="1" s="1"/>
  <c r="L247" i="1"/>
  <c r="U247" i="1" s="1"/>
  <c r="L248" i="1"/>
  <c r="U248" i="1" s="1"/>
  <c r="L249" i="1"/>
  <c r="L250" i="1"/>
  <c r="M250" i="1" s="1"/>
  <c r="L251" i="1"/>
  <c r="U251" i="1" s="1"/>
  <c r="L252" i="1"/>
  <c r="U252" i="1" s="1"/>
  <c r="L253" i="1"/>
  <c r="L254" i="1"/>
  <c r="M254" i="1" s="1"/>
  <c r="L255" i="1"/>
  <c r="U255" i="1" s="1"/>
  <c r="L256" i="1"/>
  <c r="U256" i="1" s="1"/>
  <c r="L257" i="1"/>
  <c r="L258" i="1"/>
  <c r="M258" i="1" s="1"/>
  <c r="L259" i="1"/>
  <c r="U259" i="1" s="1"/>
  <c r="L260" i="1"/>
  <c r="U260" i="1" s="1"/>
  <c r="L261" i="1"/>
  <c r="L262" i="1"/>
  <c r="M262" i="1" s="1"/>
  <c r="L263" i="1"/>
  <c r="U263" i="1" s="1"/>
  <c r="L264" i="1"/>
  <c r="U264" i="1" s="1"/>
  <c r="L265" i="1"/>
  <c r="L266" i="1"/>
  <c r="M266" i="1" s="1"/>
  <c r="L267" i="1"/>
  <c r="U267" i="1" s="1"/>
  <c r="L268" i="1"/>
  <c r="U268" i="1" s="1"/>
  <c r="L269" i="1"/>
  <c r="L270" i="1"/>
  <c r="M270" i="1" s="1"/>
  <c r="L271" i="1"/>
  <c r="U271" i="1" s="1"/>
  <c r="L272" i="1"/>
  <c r="U272" i="1" s="1"/>
  <c r="L273" i="1"/>
  <c r="L274" i="1"/>
  <c r="M274" i="1" s="1"/>
  <c r="L275" i="1"/>
  <c r="U275" i="1" s="1"/>
  <c r="L276" i="1"/>
  <c r="U276" i="1" s="1"/>
  <c r="L277" i="1"/>
  <c r="L278" i="1"/>
  <c r="M278" i="1" s="1"/>
  <c r="L279" i="1"/>
  <c r="U279" i="1" s="1"/>
  <c r="L280" i="1"/>
  <c r="U280" i="1" s="1"/>
  <c r="L281" i="1"/>
  <c r="L282" i="1"/>
  <c r="M282" i="1" s="1"/>
  <c r="AK2" i="1"/>
  <c r="AI2" i="1"/>
  <c r="AG2" i="1"/>
  <c r="AE2" i="1"/>
  <c r="R2" i="1"/>
  <c r="Q2" i="1"/>
  <c r="N2" i="1"/>
  <c r="O2" i="1" s="1"/>
  <c r="L2" i="1"/>
  <c r="M2" i="1" s="1"/>
  <c r="Y272" i="1" l="1"/>
  <c r="Y270" i="1"/>
  <c r="Y156" i="1"/>
  <c r="Y135" i="1"/>
  <c r="Z135" i="1" s="1"/>
  <c r="AI283" i="1"/>
  <c r="M48" i="1"/>
  <c r="M40" i="1"/>
  <c r="M32" i="1"/>
  <c r="M24" i="1"/>
  <c r="M8" i="1"/>
  <c r="Y36" i="1"/>
  <c r="Z36" i="1" s="1"/>
  <c r="AA36" i="1" s="1"/>
  <c r="AG283" i="1"/>
  <c r="M44" i="1"/>
  <c r="M28" i="1"/>
  <c r="M20" i="1"/>
  <c r="M12" i="1"/>
  <c r="M4" i="1"/>
  <c r="Y43" i="1"/>
  <c r="U58" i="1"/>
  <c r="U55" i="1"/>
  <c r="U52" i="1"/>
  <c r="U36" i="1"/>
  <c r="U31" i="1"/>
  <c r="U26" i="1"/>
  <c r="AK283" i="1"/>
  <c r="U22" i="1"/>
  <c r="V22" i="1" s="1"/>
  <c r="U16" i="1"/>
  <c r="U7" i="1"/>
  <c r="AE283" i="1"/>
  <c r="U5" i="1"/>
  <c r="M275" i="1"/>
  <c r="M267" i="1"/>
  <c r="M259" i="1"/>
  <c r="M251" i="1"/>
  <c r="M243" i="1"/>
  <c r="M235" i="1"/>
  <c r="M227" i="1"/>
  <c r="M219" i="1"/>
  <c r="M211" i="1"/>
  <c r="M203" i="1"/>
  <c r="M195" i="1"/>
  <c r="M187" i="1"/>
  <c r="M179" i="1"/>
  <c r="M171" i="1"/>
  <c r="M163" i="1"/>
  <c r="M155" i="1"/>
  <c r="M147" i="1"/>
  <c r="M139" i="1"/>
  <c r="M131" i="1"/>
  <c r="M123" i="1"/>
  <c r="M115" i="1"/>
  <c r="U281" i="1"/>
  <c r="M281" i="1"/>
  <c r="U277" i="1"/>
  <c r="M277" i="1"/>
  <c r="U273" i="1"/>
  <c r="M273" i="1"/>
  <c r="U269" i="1"/>
  <c r="M269" i="1"/>
  <c r="U265" i="1"/>
  <c r="M265" i="1"/>
  <c r="U261" i="1"/>
  <c r="M261" i="1"/>
  <c r="U257" i="1"/>
  <c r="M257" i="1"/>
  <c r="U253" i="1"/>
  <c r="M253" i="1"/>
  <c r="U249" i="1"/>
  <c r="M249" i="1"/>
  <c r="U245" i="1"/>
  <c r="M245" i="1"/>
  <c r="U241" i="1"/>
  <c r="M241" i="1"/>
  <c r="U237" i="1"/>
  <c r="M237" i="1"/>
  <c r="U233" i="1"/>
  <c r="M233" i="1"/>
  <c r="U229" i="1"/>
  <c r="M229" i="1"/>
  <c r="U225" i="1"/>
  <c r="M225" i="1"/>
  <c r="U221" i="1"/>
  <c r="M221" i="1"/>
  <c r="U217" i="1"/>
  <c r="M217" i="1"/>
  <c r="U213" i="1"/>
  <c r="M213" i="1"/>
  <c r="U209" i="1"/>
  <c r="M209" i="1"/>
  <c r="U205" i="1"/>
  <c r="V205" i="1" s="1"/>
  <c r="M205" i="1"/>
  <c r="U201" i="1"/>
  <c r="M201" i="1"/>
  <c r="U197" i="1"/>
  <c r="V197" i="1" s="1"/>
  <c r="M197" i="1"/>
  <c r="U193" i="1"/>
  <c r="M193" i="1"/>
  <c r="U189" i="1"/>
  <c r="V189" i="1" s="1"/>
  <c r="M189" i="1"/>
  <c r="U185" i="1"/>
  <c r="M185" i="1"/>
  <c r="U181" i="1"/>
  <c r="V181" i="1" s="1"/>
  <c r="M181" i="1"/>
  <c r="U177" i="1"/>
  <c r="M177" i="1"/>
  <c r="U173" i="1"/>
  <c r="V173" i="1" s="1"/>
  <c r="M173" i="1"/>
  <c r="U169" i="1"/>
  <c r="M169" i="1"/>
  <c r="U165" i="1"/>
  <c r="V165" i="1" s="1"/>
  <c r="M165" i="1"/>
  <c r="U161" i="1"/>
  <c r="M161" i="1"/>
  <c r="U157" i="1"/>
  <c r="V157" i="1" s="1"/>
  <c r="W156" i="1" s="1"/>
  <c r="M157" i="1"/>
  <c r="U153" i="1"/>
  <c r="M153" i="1"/>
  <c r="U149" i="1"/>
  <c r="V149" i="1" s="1"/>
  <c r="M149" i="1"/>
  <c r="U145" i="1"/>
  <c r="M145" i="1"/>
  <c r="U141" i="1"/>
  <c r="V141" i="1" s="1"/>
  <c r="M141" i="1"/>
  <c r="U137" i="1"/>
  <c r="M137" i="1"/>
  <c r="U133" i="1"/>
  <c r="V133" i="1" s="1"/>
  <c r="M133" i="1"/>
  <c r="U129" i="1"/>
  <c r="M129" i="1"/>
  <c r="U125" i="1"/>
  <c r="V125" i="1" s="1"/>
  <c r="Y121" i="1" s="1"/>
  <c r="Z121" i="1" s="1"/>
  <c r="M125" i="1"/>
  <c r="U121" i="1"/>
  <c r="M121" i="1"/>
  <c r="U117" i="1"/>
  <c r="V117" i="1" s="1"/>
  <c r="M117" i="1"/>
  <c r="U113" i="1"/>
  <c r="M113" i="1"/>
  <c r="U111" i="1"/>
  <c r="M111" i="1"/>
  <c r="U109" i="1"/>
  <c r="V109" i="1" s="1"/>
  <c r="M109" i="1"/>
  <c r="U107" i="1"/>
  <c r="M107" i="1"/>
  <c r="U105" i="1"/>
  <c r="M105" i="1"/>
  <c r="U103" i="1"/>
  <c r="M103" i="1"/>
  <c r="U101" i="1"/>
  <c r="V101" i="1" s="1"/>
  <c r="M101" i="1"/>
  <c r="U99" i="1"/>
  <c r="M99" i="1"/>
  <c r="U97" i="1"/>
  <c r="M97" i="1"/>
  <c r="U95" i="1"/>
  <c r="M95" i="1"/>
  <c r="U93" i="1"/>
  <c r="V93" i="1" s="1"/>
  <c r="M93" i="1"/>
  <c r="U91" i="1"/>
  <c r="M91" i="1"/>
  <c r="U89" i="1"/>
  <c r="M89" i="1"/>
  <c r="U87" i="1"/>
  <c r="M87" i="1"/>
  <c r="U85" i="1"/>
  <c r="V85" i="1" s="1"/>
  <c r="M85" i="1"/>
  <c r="U83" i="1"/>
  <c r="M83" i="1"/>
  <c r="U81" i="1"/>
  <c r="M81" i="1"/>
  <c r="U79" i="1"/>
  <c r="M79" i="1"/>
  <c r="U77" i="1"/>
  <c r="V77" i="1" s="1"/>
  <c r="M77" i="1"/>
  <c r="U75" i="1"/>
  <c r="M75" i="1"/>
  <c r="U73" i="1"/>
  <c r="M73" i="1"/>
  <c r="U72" i="1"/>
  <c r="M72" i="1"/>
  <c r="U70" i="1"/>
  <c r="V70" i="1" s="1"/>
  <c r="M70" i="1"/>
  <c r="U68" i="1"/>
  <c r="M68" i="1"/>
  <c r="U66" i="1"/>
  <c r="M66" i="1"/>
  <c r="U64" i="1"/>
  <c r="M64" i="1"/>
  <c r="U62" i="1"/>
  <c r="V62" i="1" s="1"/>
  <c r="M62" i="1"/>
  <c r="M279" i="1"/>
  <c r="M271" i="1"/>
  <c r="M263" i="1"/>
  <c r="M255" i="1"/>
  <c r="M247" i="1"/>
  <c r="M239" i="1"/>
  <c r="M231" i="1"/>
  <c r="M223" i="1"/>
  <c r="M215" i="1"/>
  <c r="M207" i="1"/>
  <c r="M199" i="1"/>
  <c r="M191" i="1"/>
  <c r="M183" i="1"/>
  <c r="M175" i="1"/>
  <c r="M167" i="1"/>
  <c r="M159" i="1"/>
  <c r="M151" i="1"/>
  <c r="M143" i="1"/>
  <c r="M135" i="1"/>
  <c r="M127" i="1"/>
  <c r="M119" i="1"/>
  <c r="M60" i="1"/>
  <c r="M56" i="1"/>
  <c r="M52" i="1"/>
  <c r="T201" i="1"/>
  <c r="S201" i="1"/>
  <c r="V201" i="1" s="1"/>
  <c r="T193" i="1"/>
  <c r="S193" i="1"/>
  <c r="T185" i="1"/>
  <c r="S185" i="1"/>
  <c r="V185" i="1" s="1"/>
  <c r="T177" i="1"/>
  <c r="S177" i="1"/>
  <c r="T169" i="1"/>
  <c r="S169" i="1"/>
  <c r="V169" i="1" s="1"/>
  <c r="T161" i="1"/>
  <c r="S161" i="1"/>
  <c r="V161" i="1" s="1"/>
  <c r="T153" i="1"/>
  <c r="S153" i="1"/>
  <c r="V153" i="1" s="1"/>
  <c r="T145" i="1"/>
  <c r="S145" i="1"/>
  <c r="V145" i="1" s="1"/>
  <c r="T137" i="1"/>
  <c r="S137" i="1"/>
  <c r="V137" i="1" s="1"/>
  <c r="T129" i="1"/>
  <c r="S129" i="1"/>
  <c r="V129" i="1" s="1"/>
  <c r="T121" i="1"/>
  <c r="S121" i="1"/>
  <c r="V121" i="1" s="1"/>
  <c r="T113" i="1"/>
  <c r="S113" i="1"/>
  <c r="V113" i="1" s="1"/>
  <c r="T105" i="1"/>
  <c r="S105" i="1"/>
  <c r="V105" i="1" s="1"/>
  <c r="T97" i="1"/>
  <c r="S97" i="1"/>
  <c r="V97" i="1" s="1"/>
  <c r="T89" i="1"/>
  <c r="S89" i="1"/>
  <c r="V89" i="1" s="1"/>
  <c r="T81" i="1"/>
  <c r="S81" i="1"/>
  <c r="V81" i="1" s="1"/>
  <c r="T73" i="1"/>
  <c r="S73" i="1"/>
  <c r="V73" i="1" s="1"/>
  <c r="T66" i="1"/>
  <c r="S66" i="1"/>
  <c r="T58" i="1"/>
  <c r="S58" i="1"/>
  <c r="V58" i="1" s="1"/>
  <c r="T50" i="1"/>
  <c r="S50" i="1"/>
  <c r="V50" i="1" s="1"/>
  <c r="T42" i="1"/>
  <c r="S42" i="1"/>
  <c r="V42" i="1" s="1"/>
  <c r="T34" i="1"/>
  <c r="S34" i="1"/>
  <c r="V34" i="1" s="1"/>
  <c r="T26" i="1"/>
  <c r="S26" i="1"/>
  <c r="V26" i="1" s="1"/>
  <c r="T18" i="1"/>
  <c r="S18" i="1"/>
  <c r="V18" i="1" s="1"/>
  <c r="S10" i="1"/>
  <c r="T10" i="1"/>
  <c r="S281" i="1"/>
  <c r="V281" i="1" s="1"/>
  <c r="S277" i="1"/>
  <c r="S273" i="1"/>
  <c r="V273" i="1" s="1"/>
  <c r="S269" i="1"/>
  <c r="S265" i="1"/>
  <c r="V265" i="1" s="1"/>
  <c r="S261" i="1"/>
  <c r="S257" i="1"/>
  <c r="V257" i="1" s="1"/>
  <c r="S253" i="1"/>
  <c r="S249" i="1"/>
  <c r="V249" i="1" s="1"/>
  <c r="S245" i="1"/>
  <c r="S241" i="1"/>
  <c r="V241" i="1" s="1"/>
  <c r="S237" i="1"/>
  <c r="S233" i="1"/>
  <c r="V233" i="1" s="1"/>
  <c r="S229" i="1"/>
  <c r="S225" i="1"/>
  <c r="V225" i="1" s="1"/>
  <c r="S221" i="1"/>
  <c r="S217" i="1"/>
  <c r="V217" i="1" s="1"/>
  <c r="S213" i="1"/>
  <c r="S209" i="1"/>
  <c r="V209" i="1" s="1"/>
  <c r="S203" i="1"/>
  <c r="S195" i="1"/>
  <c r="S187" i="1"/>
  <c r="V187" i="1" s="1"/>
  <c r="S179" i="1"/>
  <c r="S171" i="1"/>
  <c r="S163" i="1"/>
  <c r="S155" i="1"/>
  <c r="V155" i="1" s="1"/>
  <c r="S147" i="1"/>
  <c r="S139" i="1"/>
  <c r="S131" i="1"/>
  <c r="S123" i="1"/>
  <c r="V123" i="1" s="1"/>
  <c r="S115" i="1"/>
  <c r="S107" i="1"/>
  <c r="S99" i="1"/>
  <c r="S91" i="1"/>
  <c r="V91" i="1" s="1"/>
  <c r="S83" i="1"/>
  <c r="S75" i="1"/>
  <c r="V75" i="1" s="1"/>
  <c r="S68" i="1"/>
  <c r="S60" i="1"/>
  <c r="V60" i="1" s="1"/>
  <c r="S52" i="1"/>
  <c r="S44" i="1"/>
  <c r="V44" i="1" s="1"/>
  <c r="S36" i="1"/>
  <c r="S28" i="1"/>
  <c r="V28" i="1" s="1"/>
  <c r="S20" i="1"/>
  <c r="S12" i="1"/>
  <c r="V12" i="1" s="1"/>
  <c r="T205" i="1"/>
  <c r="T189" i="1"/>
  <c r="T173" i="1"/>
  <c r="T157" i="1"/>
  <c r="T141" i="1"/>
  <c r="T125" i="1"/>
  <c r="T109" i="1"/>
  <c r="T93" i="1"/>
  <c r="T77" i="1"/>
  <c r="T62" i="1"/>
  <c r="T46" i="1"/>
  <c r="T30" i="1"/>
  <c r="T14" i="1"/>
  <c r="V10" i="1"/>
  <c r="M58" i="1"/>
  <c r="M54" i="1"/>
  <c r="M50" i="1"/>
  <c r="M46" i="1"/>
  <c r="M42" i="1"/>
  <c r="M38" i="1"/>
  <c r="M34" i="1"/>
  <c r="M30" i="1"/>
  <c r="M26" i="1"/>
  <c r="M22" i="1"/>
  <c r="M18" i="1"/>
  <c r="M14" i="1"/>
  <c r="M10" i="1"/>
  <c r="M6" i="1"/>
  <c r="S279" i="1"/>
  <c r="S275" i="1"/>
  <c r="S271" i="1"/>
  <c r="S267" i="1"/>
  <c r="S263" i="1"/>
  <c r="S259" i="1"/>
  <c r="S255" i="1"/>
  <c r="S251" i="1"/>
  <c r="S247" i="1"/>
  <c r="S243" i="1"/>
  <c r="S239" i="1"/>
  <c r="S235" i="1"/>
  <c r="S231" i="1"/>
  <c r="S227" i="1"/>
  <c r="S223" i="1"/>
  <c r="S219" i="1"/>
  <c r="S215" i="1"/>
  <c r="S211" i="1"/>
  <c r="S207" i="1"/>
  <c r="S199" i="1"/>
  <c r="V199" i="1" s="1"/>
  <c r="S191" i="1"/>
  <c r="S183" i="1"/>
  <c r="V183" i="1" s="1"/>
  <c r="S175" i="1"/>
  <c r="S167" i="1"/>
  <c r="V167" i="1" s="1"/>
  <c r="S159" i="1"/>
  <c r="S151" i="1"/>
  <c r="V151" i="1" s="1"/>
  <c r="S143" i="1"/>
  <c r="S135" i="1"/>
  <c r="V135" i="1" s="1"/>
  <c r="S127" i="1"/>
  <c r="V127" i="1" s="1"/>
  <c r="S119" i="1"/>
  <c r="V119" i="1" s="1"/>
  <c r="S111" i="1"/>
  <c r="S103" i="1"/>
  <c r="V103" i="1" s="1"/>
  <c r="S95" i="1"/>
  <c r="S87" i="1"/>
  <c r="V87" i="1" s="1"/>
  <c r="W87" i="1" s="1"/>
  <c r="Y87" i="1" s="1"/>
  <c r="Z87" i="1" s="1"/>
  <c r="S79" i="1"/>
  <c r="S72" i="1"/>
  <c r="V72" i="1" s="1"/>
  <c r="S64" i="1"/>
  <c r="S56" i="1"/>
  <c r="V56" i="1" s="1"/>
  <c r="W56" i="1" s="1"/>
  <c r="Y56" i="1" s="1"/>
  <c r="Z56" i="1" s="1"/>
  <c r="AA56" i="1" s="1"/>
  <c r="S48" i="1"/>
  <c r="S40" i="1"/>
  <c r="V40" i="1" s="1"/>
  <c r="S32" i="1"/>
  <c r="S24" i="1"/>
  <c r="S16" i="1"/>
  <c r="T197" i="1"/>
  <c r="T181" i="1"/>
  <c r="T165" i="1"/>
  <c r="T149" i="1"/>
  <c r="T133" i="1"/>
  <c r="T117" i="1"/>
  <c r="T101" i="1"/>
  <c r="T85" i="1"/>
  <c r="T70" i="1"/>
  <c r="T54" i="1"/>
  <c r="T38" i="1"/>
  <c r="T22" i="1"/>
  <c r="T6" i="1"/>
  <c r="Y2" i="1"/>
  <c r="S9" i="1"/>
  <c r="S5" i="1"/>
  <c r="V5" i="1" s="1"/>
  <c r="U282" i="1"/>
  <c r="U278" i="1"/>
  <c r="U274" i="1"/>
  <c r="U270" i="1"/>
  <c r="U266" i="1"/>
  <c r="U262" i="1"/>
  <c r="U258" i="1"/>
  <c r="U254" i="1"/>
  <c r="U250" i="1"/>
  <c r="U246" i="1"/>
  <c r="U242" i="1"/>
  <c r="U238" i="1"/>
  <c r="U234" i="1"/>
  <c r="U230" i="1"/>
  <c r="U226" i="1"/>
  <c r="U222" i="1"/>
  <c r="U218" i="1"/>
  <c r="U214" i="1"/>
  <c r="U210" i="1"/>
  <c r="U206" i="1"/>
  <c r="U202" i="1"/>
  <c r="U198" i="1"/>
  <c r="U194" i="1"/>
  <c r="U190" i="1"/>
  <c r="U186" i="1"/>
  <c r="U182" i="1"/>
  <c r="U178" i="1"/>
  <c r="U174" i="1"/>
  <c r="U170" i="1"/>
  <c r="U166" i="1"/>
  <c r="U162" i="1"/>
  <c r="U158" i="1"/>
  <c r="U154" i="1"/>
  <c r="U150" i="1"/>
  <c r="U146" i="1"/>
  <c r="U142" i="1"/>
  <c r="U138" i="1"/>
  <c r="U134" i="1"/>
  <c r="U130" i="1"/>
  <c r="U126" i="1"/>
  <c r="U122" i="1"/>
  <c r="U118" i="1"/>
  <c r="U114" i="1"/>
  <c r="U110" i="1"/>
  <c r="U106" i="1"/>
  <c r="U102" i="1"/>
  <c r="U98" i="1"/>
  <c r="U94" i="1"/>
  <c r="U90" i="1"/>
  <c r="U86" i="1"/>
  <c r="U82" i="1"/>
  <c r="U78" i="1"/>
  <c r="U74" i="1"/>
  <c r="U71" i="1"/>
  <c r="U67" i="1"/>
  <c r="U63" i="1"/>
  <c r="U57" i="1"/>
  <c r="U49" i="1"/>
  <c r="U41" i="1"/>
  <c r="U33" i="1"/>
  <c r="U25" i="1"/>
  <c r="U17" i="1"/>
  <c r="U9" i="1"/>
  <c r="V9" i="1" s="1"/>
  <c r="V279" i="1"/>
  <c r="V275" i="1"/>
  <c r="V271" i="1"/>
  <c r="V267" i="1"/>
  <c r="V263" i="1"/>
  <c r="V259" i="1"/>
  <c r="V255" i="1"/>
  <c r="V251" i="1"/>
  <c r="V247" i="1"/>
  <c r="V243" i="1"/>
  <c r="V239" i="1"/>
  <c r="W234" i="1" s="1"/>
  <c r="Y234" i="1" s="1"/>
  <c r="Z234" i="1" s="1"/>
  <c r="AA234" i="1" s="1"/>
  <c r="V235" i="1"/>
  <c r="V231" i="1"/>
  <c r="V227" i="1"/>
  <c r="V223" i="1"/>
  <c r="V219" i="1"/>
  <c r="V215" i="1"/>
  <c r="V211" i="1"/>
  <c r="V207" i="1"/>
  <c r="V203" i="1"/>
  <c r="V195" i="1"/>
  <c r="V191" i="1"/>
  <c r="V179" i="1"/>
  <c r="V175" i="1"/>
  <c r="V171" i="1"/>
  <c r="V163" i="1"/>
  <c r="V159" i="1"/>
  <c r="V147" i="1"/>
  <c r="V143" i="1"/>
  <c r="V139" i="1"/>
  <c r="V131" i="1"/>
  <c r="V115" i="1"/>
  <c r="V111" i="1"/>
  <c r="V107" i="1"/>
  <c r="W107" i="1" s="1"/>
  <c r="Y107" i="1" s="1"/>
  <c r="Z107" i="1" s="1"/>
  <c r="V99" i="1"/>
  <c r="V95" i="1"/>
  <c r="V83" i="1"/>
  <c r="V79" i="1"/>
  <c r="V68" i="1"/>
  <c r="V64" i="1"/>
  <c r="V48" i="1"/>
  <c r="V36" i="1"/>
  <c r="V32" i="1"/>
  <c r="V24" i="1"/>
  <c r="V20" i="1"/>
  <c r="V16" i="1"/>
  <c r="M280" i="1"/>
  <c r="M276" i="1"/>
  <c r="M272" i="1"/>
  <c r="M268" i="1"/>
  <c r="M264" i="1"/>
  <c r="M260" i="1"/>
  <c r="M256" i="1"/>
  <c r="M252" i="1"/>
  <c r="M248" i="1"/>
  <c r="M244" i="1"/>
  <c r="M240" i="1"/>
  <c r="M236" i="1"/>
  <c r="M232" i="1"/>
  <c r="M228" i="1"/>
  <c r="M224" i="1"/>
  <c r="M220" i="1"/>
  <c r="M216" i="1"/>
  <c r="M212" i="1"/>
  <c r="M208" i="1"/>
  <c r="M204" i="1"/>
  <c r="M200" i="1"/>
  <c r="M196" i="1"/>
  <c r="M192" i="1"/>
  <c r="M188" i="1"/>
  <c r="M184" i="1"/>
  <c r="M180" i="1"/>
  <c r="M176" i="1"/>
  <c r="M172" i="1"/>
  <c r="M168" i="1"/>
  <c r="M164" i="1"/>
  <c r="M160" i="1"/>
  <c r="M156" i="1"/>
  <c r="M152" i="1"/>
  <c r="M148" i="1"/>
  <c r="M144" i="1"/>
  <c r="M140" i="1"/>
  <c r="M136" i="1"/>
  <c r="M132" i="1"/>
  <c r="M128" i="1"/>
  <c r="M124" i="1"/>
  <c r="M120" i="1"/>
  <c r="M116" i="1"/>
  <c r="M112" i="1"/>
  <c r="M108" i="1"/>
  <c r="M104" i="1"/>
  <c r="M100" i="1"/>
  <c r="M96" i="1"/>
  <c r="M92" i="1"/>
  <c r="M88" i="1"/>
  <c r="M84" i="1"/>
  <c r="M80" i="1"/>
  <c r="M76" i="1"/>
  <c r="M69" i="1"/>
  <c r="M65" i="1"/>
  <c r="M61" i="1"/>
  <c r="M59" i="1"/>
  <c r="M55" i="1"/>
  <c r="M53" i="1"/>
  <c r="M51" i="1"/>
  <c r="M47" i="1"/>
  <c r="M45" i="1"/>
  <c r="M43" i="1"/>
  <c r="M39" i="1"/>
  <c r="M37" i="1"/>
  <c r="M35" i="1"/>
  <c r="M31" i="1"/>
  <c r="M29" i="1"/>
  <c r="M27" i="1"/>
  <c r="M23" i="1"/>
  <c r="M21" i="1"/>
  <c r="M19" i="1"/>
  <c r="M15" i="1"/>
  <c r="M13" i="1"/>
  <c r="M11" i="1"/>
  <c r="M7" i="1"/>
  <c r="M5" i="1"/>
  <c r="M3" i="1"/>
  <c r="S282" i="1"/>
  <c r="S280" i="1"/>
  <c r="V280" i="1" s="1"/>
  <c r="S278" i="1"/>
  <c r="S276" i="1"/>
  <c r="V276" i="1" s="1"/>
  <c r="S274" i="1"/>
  <c r="S272" i="1"/>
  <c r="V272" i="1" s="1"/>
  <c r="Y269" i="1" s="1"/>
  <c r="Z269" i="1" s="1"/>
  <c r="AA269" i="1" s="1"/>
  <c r="S270" i="1"/>
  <c r="S268" i="1"/>
  <c r="V268" i="1" s="1"/>
  <c r="S266" i="1"/>
  <c r="S264" i="1"/>
  <c r="V264" i="1" s="1"/>
  <c r="S262" i="1"/>
  <c r="S260" i="1"/>
  <c r="V260" i="1" s="1"/>
  <c r="S258" i="1"/>
  <c r="S256" i="1"/>
  <c r="V256" i="1" s="1"/>
  <c r="S254" i="1"/>
  <c r="S252" i="1"/>
  <c r="V252" i="1" s="1"/>
  <c r="S250" i="1"/>
  <c r="S248" i="1"/>
  <c r="V248" i="1" s="1"/>
  <c r="S246" i="1"/>
  <c r="S244" i="1"/>
  <c r="V244" i="1" s="1"/>
  <c r="S242" i="1"/>
  <c r="S240" i="1"/>
  <c r="V240" i="1" s="1"/>
  <c r="S238" i="1"/>
  <c r="S236" i="1"/>
  <c r="V236" i="1" s="1"/>
  <c r="S234" i="1"/>
  <c r="S232" i="1"/>
  <c r="V232" i="1" s="1"/>
  <c r="S230" i="1"/>
  <c r="S228" i="1"/>
  <c r="V228" i="1" s="1"/>
  <c r="S226" i="1"/>
  <c r="S224" i="1"/>
  <c r="V224" i="1" s="1"/>
  <c r="S222" i="1"/>
  <c r="S220" i="1"/>
  <c r="V220" i="1" s="1"/>
  <c r="S218" i="1"/>
  <c r="S216" i="1"/>
  <c r="V216" i="1" s="1"/>
  <c r="S214" i="1"/>
  <c r="S212" i="1"/>
  <c r="V212" i="1" s="1"/>
  <c r="S210" i="1"/>
  <c r="S208" i="1"/>
  <c r="V208" i="1" s="1"/>
  <c r="S206" i="1"/>
  <c r="S204" i="1"/>
  <c r="V204" i="1" s="1"/>
  <c r="S202" i="1"/>
  <c r="S200" i="1"/>
  <c r="V200" i="1" s="1"/>
  <c r="S198" i="1"/>
  <c r="S196" i="1"/>
  <c r="V196" i="1" s="1"/>
  <c r="S194" i="1"/>
  <c r="S192" i="1"/>
  <c r="V192" i="1" s="1"/>
  <c r="S190" i="1"/>
  <c r="S188" i="1"/>
  <c r="V188" i="1" s="1"/>
  <c r="S186" i="1"/>
  <c r="S184" i="1"/>
  <c r="V184" i="1" s="1"/>
  <c r="S182" i="1"/>
  <c r="S180" i="1"/>
  <c r="V180" i="1" s="1"/>
  <c r="S178" i="1"/>
  <c r="S176" i="1"/>
  <c r="V176" i="1" s="1"/>
  <c r="S174" i="1"/>
  <c r="S172" i="1"/>
  <c r="V172" i="1" s="1"/>
  <c r="S170" i="1"/>
  <c r="S168" i="1"/>
  <c r="V168" i="1" s="1"/>
  <c r="S166" i="1"/>
  <c r="S164" i="1"/>
  <c r="V164" i="1" s="1"/>
  <c r="Y161" i="1" s="1"/>
  <c r="Z161" i="1" s="1"/>
  <c r="AA161" i="1" s="1"/>
  <c r="S162" i="1"/>
  <c r="S160" i="1"/>
  <c r="V160" i="1" s="1"/>
  <c r="W158" i="1" s="1"/>
  <c r="Y158" i="1" s="1"/>
  <c r="Z158" i="1" s="1"/>
  <c r="AA158" i="1" s="1"/>
  <c r="S158" i="1"/>
  <c r="S156" i="1"/>
  <c r="V156" i="1" s="1"/>
  <c r="S154" i="1"/>
  <c r="S152" i="1"/>
  <c r="V152" i="1" s="1"/>
  <c r="S150" i="1"/>
  <c r="S148" i="1"/>
  <c r="V148" i="1" s="1"/>
  <c r="S146" i="1"/>
  <c r="S144" i="1"/>
  <c r="V144" i="1" s="1"/>
  <c r="S142" i="1"/>
  <c r="S140" i="1"/>
  <c r="V140" i="1" s="1"/>
  <c r="S138" i="1"/>
  <c r="S136" i="1"/>
  <c r="V136" i="1" s="1"/>
  <c r="S134" i="1"/>
  <c r="S132" i="1"/>
  <c r="V132" i="1" s="1"/>
  <c r="S130" i="1"/>
  <c r="S128" i="1"/>
  <c r="V128" i="1" s="1"/>
  <c r="S126" i="1"/>
  <c r="S124" i="1"/>
  <c r="V124" i="1" s="1"/>
  <c r="S122" i="1"/>
  <c r="S120" i="1"/>
  <c r="V120" i="1" s="1"/>
  <c r="S118" i="1"/>
  <c r="S116" i="1"/>
  <c r="V116" i="1" s="1"/>
  <c r="S114" i="1"/>
  <c r="S112" i="1"/>
  <c r="V112" i="1" s="1"/>
  <c r="S110" i="1"/>
  <c r="S108" i="1"/>
  <c r="V108" i="1" s="1"/>
  <c r="S106" i="1"/>
  <c r="S104" i="1"/>
  <c r="V104" i="1" s="1"/>
  <c r="S102" i="1"/>
  <c r="S100" i="1"/>
  <c r="V100" i="1" s="1"/>
  <c r="Y97" i="1" s="1"/>
  <c r="Z97" i="1" s="1"/>
  <c r="S98" i="1"/>
  <c r="S96" i="1"/>
  <c r="V96" i="1" s="1"/>
  <c r="S94" i="1"/>
  <c r="S92" i="1"/>
  <c r="V92" i="1" s="1"/>
  <c r="S90" i="1"/>
  <c r="S88" i="1"/>
  <c r="V88" i="1" s="1"/>
  <c r="S86" i="1"/>
  <c r="S84" i="1"/>
  <c r="V84" i="1" s="1"/>
  <c r="Y81" i="1" s="1"/>
  <c r="Z81" i="1" s="1"/>
  <c r="S82" i="1"/>
  <c r="S80" i="1"/>
  <c r="V80" i="1" s="1"/>
  <c r="Y79" i="1" s="1"/>
  <c r="Z79" i="1" s="1"/>
  <c r="S78" i="1"/>
  <c r="S76" i="1"/>
  <c r="V76" i="1" s="1"/>
  <c r="S74" i="1"/>
  <c r="S71" i="1"/>
  <c r="S69" i="1"/>
  <c r="V69" i="1" s="1"/>
  <c r="S67" i="1"/>
  <c r="S65" i="1"/>
  <c r="V65" i="1" s="1"/>
  <c r="S63" i="1"/>
  <c r="S61" i="1"/>
  <c r="V61" i="1" s="1"/>
  <c r="S59" i="1"/>
  <c r="V59" i="1" s="1"/>
  <c r="S57" i="1"/>
  <c r="S55" i="1"/>
  <c r="S53" i="1"/>
  <c r="V53" i="1" s="1"/>
  <c r="S51" i="1"/>
  <c r="V51" i="1" s="1"/>
  <c r="S49" i="1"/>
  <c r="S47" i="1"/>
  <c r="V47" i="1" s="1"/>
  <c r="S45" i="1"/>
  <c r="V45" i="1" s="1"/>
  <c r="S43" i="1"/>
  <c r="V43" i="1" s="1"/>
  <c r="S41" i="1"/>
  <c r="S39" i="1"/>
  <c r="V39" i="1" s="1"/>
  <c r="S37" i="1"/>
  <c r="V37" i="1" s="1"/>
  <c r="S35" i="1"/>
  <c r="V35" i="1" s="1"/>
  <c r="S33" i="1"/>
  <c r="S31" i="1"/>
  <c r="S29" i="1"/>
  <c r="V29" i="1" s="1"/>
  <c r="S27" i="1"/>
  <c r="V27" i="1" s="1"/>
  <c r="S25" i="1"/>
  <c r="S23" i="1"/>
  <c r="V23" i="1" s="1"/>
  <c r="S21" i="1"/>
  <c r="V21" i="1" s="1"/>
  <c r="S19" i="1"/>
  <c r="V19" i="1" s="1"/>
  <c r="S17" i="1"/>
  <c r="S15" i="1"/>
  <c r="V15" i="1" s="1"/>
  <c r="S13" i="1"/>
  <c r="V13" i="1" s="1"/>
  <c r="S11" i="1"/>
  <c r="V11" i="1" s="1"/>
  <c r="S7" i="1"/>
  <c r="V7" i="1" s="1"/>
  <c r="W4" i="1" s="1"/>
  <c r="Y4" i="1" s="1"/>
  <c r="Z4" i="1" s="1"/>
  <c r="AA4" i="1" s="1"/>
  <c r="S3" i="1"/>
  <c r="V3" i="1" s="1"/>
  <c r="T8" i="1"/>
  <c r="T4" i="1"/>
  <c r="Z282" i="1"/>
  <c r="AA282" i="1" s="1"/>
  <c r="Z280" i="1"/>
  <c r="AA280" i="1" s="1"/>
  <c r="Z278" i="1"/>
  <c r="AA278" i="1" s="1"/>
  <c r="Z276" i="1"/>
  <c r="AA276" i="1" s="1"/>
  <c r="Z272" i="1"/>
  <c r="AA272" i="1" s="1"/>
  <c r="Z270" i="1"/>
  <c r="AA270" i="1" s="1"/>
  <c r="Z268" i="1"/>
  <c r="AA268" i="1" s="1"/>
  <c r="Z266" i="1"/>
  <c r="AA266" i="1" s="1"/>
  <c r="Z264" i="1"/>
  <c r="AA264" i="1" s="1"/>
  <c r="Z262" i="1"/>
  <c r="AA262" i="1" s="1"/>
  <c r="Z260" i="1"/>
  <c r="AA260" i="1" s="1"/>
  <c r="Z258" i="1"/>
  <c r="AA258" i="1" s="1"/>
  <c r="Z256" i="1"/>
  <c r="AA256" i="1" s="1"/>
  <c r="Z252" i="1"/>
  <c r="AA252" i="1" s="1"/>
  <c r="Z248" i="1"/>
  <c r="AA248" i="1" s="1"/>
  <c r="Z246" i="1"/>
  <c r="AA246" i="1" s="1"/>
  <c r="Z244" i="1"/>
  <c r="AA244" i="1" s="1"/>
  <c r="Z242" i="1"/>
  <c r="AA242" i="1" s="1"/>
  <c r="Z238" i="1"/>
  <c r="AA238" i="1" s="1"/>
  <c r="Z236" i="1"/>
  <c r="AA236" i="1" s="1"/>
  <c r="Z232" i="1"/>
  <c r="AA232" i="1" s="1"/>
  <c r="Z230" i="1"/>
  <c r="AA230" i="1" s="1"/>
  <c r="Z228" i="1"/>
  <c r="AA228" i="1" s="1"/>
  <c r="Z226" i="1"/>
  <c r="AA226" i="1" s="1"/>
  <c r="Z224" i="1"/>
  <c r="AA224" i="1" s="1"/>
  <c r="Z222" i="1"/>
  <c r="AA222" i="1" s="1"/>
  <c r="Z220" i="1"/>
  <c r="AA220" i="1" s="1"/>
  <c r="Z218" i="1"/>
  <c r="AA218" i="1" s="1"/>
  <c r="Z216" i="1"/>
  <c r="AA216" i="1" s="1"/>
  <c r="Z214" i="1"/>
  <c r="AA214" i="1" s="1"/>
  <c r="Z212" i="1"/>
  <c r="AA212" i="1" s="1"/>
  <c r="Z208" i="1"/>
  <c r="AA208" i="1" s="1"/>
  <c r="Z206" i="1"/>
  <c r="AA206" i="1" s="1"/>
  <c r="Z204" i="1"/>
  <c r="AA204" i="1" s="1"/>
  <c r="Z202" i="1"/>
  <c r="AA202" i="1" s="1"/>
  <c r="Z200" i="1"/>
  <c r="AA200" i="1" s="1"/>
  <c r="Z198" i="1"/>
  <c r="AA198" i="1" s="1"/>
  <c r="Z196" i="1"/>
  <c r="AA196" i="1" s="1"/>
  <c r="Z194" i="1"/>
  <c r="AA194" i="1" s="1"/>
  <c r="Z192" i="1"/>
  <c r="AA192" i="1" s="1"/>
  <c r="Z190" i="1"/>
  <c r="AA190" i="1" s="1"/>
  <c r="Z188" i="1"/>
  <c r="AA188" i="1" s="1"/>
  <c r="Z186" i="1"/>
  <c r="AA186" i="1" s="1"/>
  <c r="Z184" i="1"/>
  <c r="AA184" i="1" s="1"/>
  <c r="Z182" i="1"/>
  <c r="AA182" i="1" s="1"/>
  <c r="Z180" i="1"/>
  <c r="AA180" i="1" s="1"/>
  <c r="Z178" i="1"/>
  <c r="AA178" i="1" s="1"/>
  <c r="Z176" i="1"/>
  <c r="AA176" i="1" s="1"/>
  <c r="Z174" i="1"/>
  <c r="AA174" i="1" s="1"/>
  <c r="Z172" i="1"/>
  <c r="AA172" i="1" s="1"/>
  <c r="Z170" i="1"/>
  <c r="AA170" i="1" s="1"/>
  <c r="Z168" i="1"/>
  <c r="AA168" i="1" s="1"/>
  <c r="Z166" i="1"/>
  <c r="AA166" i="1" s="1"/>
  <c r="Z164" i="1"/>
  <c r="AA164" i="1" s="1"/>
  <c r="Z162" i="1"/>
  <c r="AA162" i="1" s="1"/>
  <c r="Z160" i="1"/>
  <c r="AA160" i="1" s="1"/>
  <c r="Z281" i="1"/>
  <c r="AA281" i="1" s="1"/>
  <c r="Z279" i="1"/>
  <c r="AA279" i="1" s="1"/>
  <c r="Z277" i="1"/>
  <c r="AA277" i="1" s="1"/>
  <c r="Z275" i="1"/>
  <c r="AA275" i="1" s="1"/>
  <c r="Z273" i="1"/>
  <c r="AA273" i="1" s="1"/>
  <c r="Z271" i="1"/>
  <c r="AA271" i="1" s="1"/>
  <c r="Z267" i="1"/>
  <c r="AA267" i="1" s="1"/>
  <c r="Z265" i="1"/>
  <c r="AA265" i="1" s="1"/>
  <c r="Z263" i="1"/>
  <c r="AA263" i="1" s="1"/>
  <c r="Z261" i="1"/>
  <c r="AA261" i="1" s="1"/>
  <c r="Z257" i="1"/>
  <c r="AA257" i="1" s="1"/>
  <c r="Z255" i="1"/>
  <c r="AA255" i="1" s="1"/>
  <c r="Z253" i="1"/>
  <c r="AA253" i="1" s="1"/>
  <c r="Z251" i="1"/>
  <c r="AA251" i="1" s="1"/>
  <c r="Z249" i="1"/>
  <c r="AA249" i="1" s="1"/>
  <c r="Z247" i="1"/>
  <c r="AA247" i="1" s="1"/>
  <c r="Z245" i="1"/>
  <c r="AA245" i="1" s="1"/>
  <c r="Z243" i="1"/>
  <c r="AA243" i="1" s="1"/>
  <c r="Z241" i="1"/>
  <c r="AA241" i="1" s="1"/>
  <c r="Z239" i="1"/>
  <c r="AA239" i="1" s="1"/>
  <c r="Z237" i="1"/>
  <c r="AA237" i="1" s="1"/>
  <c r="Z235" i="1"/>
  <c r="AA235" i="1" s="1"/>
  <c r="Z233" i="1"/>
  <c r="AA233" i="1" s="1"/>
  <c r="Z231" i="1"/>
  <c r="AA231" i="1" s="1"/>
  <c r="Z229" i="1"/>
  <c r="AA229" i="1" s="1"/>
  <c r="Z227" i="1"/>
  <c r="AA227" i="1" s="1"/>
  <c r="Z225" i="1"/>
  <c r="AA225" i="1" s="1"/>
  <c r="Z223" i="1"/>
  <c r="AA223" i="1" s="1"/>
  <c r="Z221" i="1"/>
  <c r="AA221" i="1" s="1"/>
  <c r="Z217" i="1"/>
  <c r="AA217" i="1" s="1"/>
  <c r="Z215" i="1"/>
  <c r="AA215" i="1" s="1"/>
  <c r="Z213" i="1"/>
  <c r="AA213" i="1" s="1"/>
  <c r="Z211" i="1"/>
  <c r="AA211" i="1" s="1"/>
  <c r="Z209" i="1"/>
  <c r="AA209" i="1" s="1"/>
  <c r="Z207" i="1"/>
  <c r="AA207" i="1" s="1"/>
  <c r="Z205" i="1"/>
  <c r="AA205" i="1" s="1"/>
  <c r="Z203" i="1"/>
  <c r="AA203" i="1" s="1"/>
  <c r="Z199" i="1"/>
  <c r="AA199" i="1" s="1"/>
  <c r="Z197" i="1"/>
  <c r="AA197" i="1" s="1"/>
  <c r="Z195" i="1"/>
  <c r="AA195" i="1" s="1"/>
  <c r="Z193" i="1"/>
  <c r="AA193" i="1" s="1"/>
  <c r="Z191" i="1"/>
  <c r="AA191" i="1" s="1"/>
  <c r="Z187" i="1"/>
  <c r="AA187" i="1" s="1"/>
  <c r="Z185" i="1"/>
  <c r="AA185" i="1" s="1"/>
  <c r="Z181" i="1"/>
  <c r="AA181" i="1" s="1"/>
  <c r="Z179" i="1"/>
  <c r="AA179" i="1" s="1"/>
  <c r="Z177" i="1"/>
  <c r="AA177" i="1" s="1"/>
  <c r="Z175" i="1"/>
  <c r="AA175" i="1" s="1"/>
  <c r="Z173" i="1"/>
  <c r="AA173" i="1" s="1"/>
  <c r="Z171" i="1"/>
  <c r="AA171" i="1" s="1"/>
  <c r="Z169" i="1"/>
  <c r="AA169" i="1" s="1"/>
  <c r="Z167" i="1"/>
  <c r="AA167" i="1" s="1"/>
  <c r="Z165" i="1"/>
  <c r="AA165" i="1" s="1"/>
  <c r="Z163" i="1"/>
  <c r="AA163" i="1" s="1"/>
  <c r="Z61" i="1"/>
  <c r="AA61" i="1" s="1"/>
  <c r="Z55" i="1"/>
  <c r="AA55" i="1" s="1"/>
  <c r="Z53" i="1"/>
  <c r="AA53" i="1" s="1"/>
  <c r="Z51" i="1"/>
  <c r="AA51" i="1" s="1"/>
  <c r="Z49" i="1"/>
  <c r="AA49" i="1" s="1"/>
  <c r="Z47" i="1"/>
  <c r="AA47" i="1" s="1"/>
  <c r="Z45" i="1"/>
  <c r="AA45" i="1" s="1"/>
  <c r="Z43" i="1"/>
  <c r="AA43" i="1" s="1"/>
  <c r="Z41" i="1"/>
  <c r="AA41" i="1" s="1"/>
  <c r="Z39" i="1"/>
  <c r="AA39" i="1" s="1"/>
  <c r="Z35" i="1"/>
  <c r="AA35" i="1" s="1"/>
  <c r="Z33" i="1"/>
  <c r="AA33" i="1" s="1"/>
  <c r="Z31" i="1"/>
  <c r="AA31" i="1" s="1"/>
  <c r="Z29" i="1"/>
  <c r="AA29" i="1" s="1"/>
  <c r="Z27" i="1"/>
  <c r="AA27" i="1" s="1"/>
  <c r="Z25" i="1"/>
  <c r="AA25" i="1" s="1"/>
  <c r="Z23" i="1"/>
  <c r="AA23" i="1" s="1"/>
  <c r="Z19" i="1"/>
  <c r="AA19" i="1" s="1"/>
  <c r="Z17" i="1"/>
  <c r="AA17" i="1" s="1"/>
  <c r="Z15" i="1"/>
  <c r="AA15" i="1" s="1"/>
  <c r="Z13" i="1"/>
  <c r="AA13" i="1" s="1"/>
  <c r="Z11" i="1"/>
  <c r="AA11" i="1" s="1"/>
  <c r="Z9" i="1"/>
  <c r="AA9" i="1" s="1"/>
  <c r="Z7" i="1"/>
  <c r="AA7" i="1" s="1"/>
  <c r="Z5" i="1"/>
  <c r="AA5" i="1" s="1"/>
  <c r="Z3" i="1"/>
  <c r="AA3" i="1" s="1"/>
  <c r="AA159" i="1"/>
  <c r="AA157" i="1"/>
  <c r="AA155" i="1"/>
  <c r="AA153" i="1"/>
  <c r="AA151" i="1"/>
  <c r="AA149" i="1"/>
  <c r="AA147" i="1"/>
  <c r="AA145" i="1"/>
  <c r="AA143" i="1"/>
  <c r="AA141" i="1"/>
  <c r="AA139" i="1"/>
  <c r="AA137" i="1"/>
  <c r="AA135" i="1"/>
  <c r="AA133" i="1"/>
  <c r="AA131" i="1"/>
  <c r="AA129" i="1"/>
  <c r="AA127" i="1"/>
  <c r="AA125" i="1"/>
  <c r="AA123" i="1"/>
  <c r="AA121" i="1"/>
  <c r="AA119" i="1"/>
  <c r="AA117" i="1"/>
  <c r="AA115" i="1"/>
  <c r="AA113" i="1"/>
  <c r="AA109" i="1"/>
  <c r="AA105" i="1"/>
  <c r="AA103" i="1"/>
  <c r="AA101" i="1"/>
  <c r="AA99" i="1"/>
  <c r="AA95" i="1"/>
  <c r="AA93" i="1"/>
  <c r="AA91" i="1"/>
  <c r="AA87" i="1"/>
  <c r="AA83" i="1"/>
  <c r="AA79" i="1"/>
  <c r="AA75" i="1"/>
  <c r="AA72" i="1"/>
  <c r="AA70" i="1"/>
  <c r="AA68" i="1"/>
  <c r="AA64" i="1"/>
  <c r="AA62" i="1"/>
  <c r="Z60" i="1"/>
  <c r="AA60" i="1" s="1"/>
  <c r="Z58" i="1"/>
  <c r="AA58" i="1" s="1"/>
  <c r="Z48" i="1"/>
  <c r="AA48" i="1" s="1"/>
  <c r="Z46" i="1"/>
  <c r="AA46" i="1" s="1"/>
  <c r="Z40" i="1"/>
  <c r="AA40" i="1" s="1"/>
  <c r="Z38" i="1"/>
  <c r="AA38" i="1" s="1"/>
  <c r="Z32" i="1"/>
  <c r="AA32" i="1" s="1"/>
  <c r="Z30" i="1"/>
  <c r="AA30" i="1" s="1"/>
  <c r="Z26" i="1"/>
  <c r="AA26" i="1" s="1"/>
  <c r="Z22" i="1"/>
  <c r="AA22" i="1" s="1"/>
  <c r="Z20" i="1"/>
  <c r="AA20" i="1" s="1"/>
  <c r="Z18" i="1"/>
  <c r="AA18" i="1" s="1"/>
  <c r="Z16" i="1"/>
  <c r="AA16" i="1" s="1"/>
  <c r="Z8" i="1"/>
  <c r="AA8" i="1" s="1"/>
  <c r="Z6" i="1"/>
  <c r="AA6" i="1" s="1"/>
  <c r="Z156" i="1"/>
  <c r="AA156" i="1" s="1"/>
  <c r="Z154" i="1"/>
  <c r="AA154" i="1" s="1"/>
  <c r="Z150" i="1"/>
  <c r="AA150" i="1" s="1"/>
  <c r="Z148" i="1"/>
  <c r="AA148" i="1" s="1"/>
  <c r="Z146" i="1"/>
  <c r="AA146" i="1" s="1"/>
  <c r="Z144" i="1"/>
  <c r="AA144" i="1" s="1"/>
  <c r="Z142" i="1"/>
  <c r="AA142" i="1" s="1"/>
  <c r="Z140" i="1"/>
  <c r="AA140" i="1" s="1"/>
  <c r="Z138" i="1"/>
  <c r="AA138" i="1" s="1"/>
  <c r="Z136" i="1"/>
  <c r="AA136" i="1" s="1"/>
  <c r="Z134" i="1"/>
  <c r="AA134" i="1" s="1"/>
  <c r="Z132" i="1"/>
  <c r="AA132" i="1" s="1"/>
  <c r="Z130" i="1"/>
  <c r="AA130" i="1" s="1"/>
  <c r="Z128" i="1"/>
  <c r="AA128" i="1" s="1"/>
  <c r="Z126" i="1"/>
  <c r="AA126" i="1" s="1"/>
  <c r="Z124" i="1"/>
  <c r="AA124" i="1" s="1"/>
  <c r="Z122" i="1"/>
  <c r="AA122" i="1" s="1"/>
  <c r="Z120" i="1"/>
  <c r="AA120" i="1" s="1"/>
  <c r="Z118" i="1"/>
  <c r="AA118" i="1" s="1"/>
  <c r="Z116" i="1"/>
  <c r="AA116" i="1" s="1"/>
  <c r="Z112" i="1"/>
  <c r="AA112" i="1" s="1"/>
  <c r="Z110" i="1"/>
  <c r="AA110" i="1" s="1"/>
  <c r="Z108" i="1"/>
  <c r="AA108" i="1" s="1"/>
  <c r="Z106" i="1"/>
  <c r="AA106" i="1" s="1"/>
  <c r="Z100" i="1"/>
  <c r="AA100" i="1" s="1"/>
  <c r="Z98" i="1"/>
  <c r="AA98" i="1" s="1"/>
  <c r="Z96" i="1"/>
  <c r="AA96" i="1" s="1"/>
  <c r="Z94" i="1"/>
  <c r="AA94" i="1" s="1"/>
  <c r="Z90" i="1"/>
  <c r="AA90" i="1" s="1"/>
  <c r="Z88" i="1"/>
  <c r="AA88" i="1" s="1"/>
  <c r="Z86" i="1"/>
  <c r="AA86" i="1" s="1"/>
  <c r="Z84" i="1"/>
  <c r="AA84" i="1" s="1"/>
  <c r="Z82" i="1"/>
  <c r="AA82" i="1" s="1"/>
  <c r="Z80" i="1"/>
  <c r="AA80" i="1" s="1"/>
  <c r="Z78" i="1"/>
  <c r="AA78" i="1" s="1"/>
  <c r="Z76" i="1"/>
  <c r="AA76" i="1" s="1"/>
  <c r="Z74" i="1"/>
  <c r="AA74" i="1" s="1"/>
  <c r="Z71" i="1"/>
  <c r="AA71" i="1" s="1"/>
  <c r="Z67" i="1"/>
  <c r="AA67" i="1" s="1"/>
  <c r="Z65" i="1"/>
  <c r="AA65" i="1" s="1"/>
  <c r="S2" i="1"/>
  <c r="T2" i="1"/>
  <c r="U2" i="1"/>
  <c r="V2" i="1" s="1"/>
  <c r="Y274" i="1" l="1"/>
  <c r="Z274" i="1" s="1"/>
  <c r="AA274" i="1" s="1"/>
  <c r="V193" i="1"/>
  <c r="Y189" i="1" s="1"/>
  <c r="Z189" i="1" s="1"/>
  <c r="AA189" i="1" s="1"/>
  <c r="V177" i="1"/>
  <c r="W12" i="1"/>
  <c r="Y12" i="1" s="1"/>
  <c r="Z12" i="1" s="1"/>
  <c r="AA12" i="1" s="1"/>
  <c r="AA107" i="1"/>
  <c r="W111" i="1"/>
  <c r="Y111" i="1" s="1"/>
  <c r="AA97" i="1"/>
  <c r="AA81" i="1"/>
  <c r="W59" i="1"/>
  <c r="Y59" i="1" s="1"/>
  <c r="Z59" i="1" s="1"/>
  <c r="AA59" i="1" s="1"/>
  <c r="W10" i="1"/>
  <c r="Y10" i="1" s="1"/>
  <c r="Z10" i="1" s="1"/>
  <c r="AA10" i="1" s="1"/>
  <c r="W34" i="1"/>
  <c r="Y34" i="1" s="1"/>
  <c r="Z34" i="1" s="1"/>
  <c r="AA34" i="1" s="1"/>
  <c r="W42" i="1"/>
  <c r="Y42" i="1" s="1"/>
  <c r="Z42" i="1" s="1"/>
  <c r="AA42" i="1" s="1"/>
  <c r="W50" i="1"/>
  <c r="Y50" i="1" s="1"/>
  <c r="Z50" i="1" s="1"/>
  <c r="AA50" i="1" s="1"/>
  <c r="W37" i="1"/>
  <c r="Y37" i="1" s="1"/>
  <c r="Z37" i="1" s="1"/>
  <c r="AA37" i="1" s="1"/>
  <c r="V52" i="1"/>
  <c r="W52" i="1" s="1"/>
  <c r="Y52" i="1" s="1"/>
  <c r="Z52" i="1" s="1"/>
  <c r="AA52" i="1" s="1"/>
  <c r="V66" i="1"/>
  <c r="V55" i="1"/>
  <c r="W54" i="1" s="1"/>
  <c r="Y54" i="1" s="1"/>
  <c r="Z54" i="1" s="1"/>
  <c r="AA54" i="1" s="1"/>
  <c r="V31" i="1"/>
  <c r="W28" i="1" s="1"/>
  <c r="Y28" i="1" s="1"/>
  <c r="Z28" i="1" s="1"/>
  <c r="AA28" i="1" s="1"/>
  <c r="W21" i="1"/>
  <c r="Y21" i="1" s="1"/>
  <c r="Z21" i="1" s="1"/>
  <c r="AA21" i="1" s="1"/>
  <c r="Z2" i="1"/>
  <c r="AA2" i="1" s="1"/>
  <c r="V213" i="1"/>
  <c r="V221" i="1"/>
  <c r="V229" i="1"/>
  <c r="V237" i="1"/>
  <c r="V245" i="1"/>
  <c r="V253" i="1"/>
  <c r="W250" i="1" s="1"/>
  <c r="Y250" i="1" s="1"/>
  <c r="Z250" i="1" s="1"/>
  <c r="AA250" i="1" s="1"/>
  <c r="V261" i="1"/>
  <c r="V269" i="1"/>
  <c r="V277" i="1"/>
  <c r="V17" i="1"/>
  <c r="W14" i="1" s="1"/>
  <c r="Y14" i="1" s="1"/>
  <c r="V33" i="1"/>
  <c r="V49" i="1"/>
  <c r="W44" i="1" s="1"/>
  <c r="Y44" i="1" s="1"/>
  <c r="Z44" i="1" s="1"/>
  <c r="AA44" i="1" s="1"/>
  <c r="V63" i="1"/>
  <c r="W63" i="1" s="1"/>
  <c r="Y63" i="1" s="1"/>
  <c r="Z63" i="1" s="1"/>
  <c r="AA63" i="1" s="1"/>
  <c r="V71" i="1"/>
  <c r="W69" i="1" s="1"/>
  <c r="Y69" i="1" s="1"/>
  <c r="Z69" i="1" s="1"/>
  <c r="AA69" i="1" s="1"/>
  <c r="V78" i="1"/>
  <c r="W77" i="1" s="1"/>
  <c r="Y77" i="1" s="1"/>
  <c r="V86" i="1"/>
  <c r="W85" i="1" s="1"/>
  <c r="Y85" i="1" s="1"/>
  <c r="V94" i="1"/>
  <c r="W92" i="1" s="1"/>
  <c r="Y92" i="1" s="1"/>
  <c r="Z92" i="1" s="1"/>
  <c r="AA92" i="1" s="1"/>
  <c r="V102" i="1"/>
  <c r="W102" i="1" s="1"/>
  <c r="Y102" i="1" s="1"/>
  <c r="Z102" i="1" s="1"/>
  <c r="AA102" i="1" s="1"/>
  <c r="V110" i="1"/>
  <c r="V118" i="1"/>
  <c r="V126" i="1"/>
  <c r="V134" i="1"/>
  <c r="V142" i="1"/>
  <c r="V150" i="1"/>
  <c r="V158" i="1"/>
  <c r="V166" i="1"/>
  <c r="V174" i="1"/>
  <c r="V182" i="1"/>
  <c r="V190" i="1"/>
  <c r="V198" i="1"/>
  <c r="V206" i="1"/>
  <c r="V214" i="1"/>
  <c r="V222" i="1"/>
  <c r="Y219" i="1" s="1"/>
  <c r="Z219" i="1" s="1"/>
  <c r="AA219" i="1" s="1"/>
  <c r="V230" i="1"/>
  <c r="V238" i="1"/>
  <c r="V246" i="1"/>
  <c r="V254" i="1"/>
  <c r="Y254" i="1" s="1"/>
  <c r="Z254" i="1" s="1"/>
  <c r="AA254" i="1" s="1"/>
  <c r="V262" i="1"/>
  <c r="Y259" i="1" s="1"/>
  <c r="Z259" i="1" s="1"/>
  <c r="AA259" i="1" s="1"/>
  <c r="V270" i="1"/>
  <c r="V278" i="1"/>
  <c r="V25" i="1"/>
  <c r="W24" i="1" s="1"/>
  <c r="Y24" i="1" s="1"/>
  <c r="Z24" i="1" s="1"/>
  <c r="AA24" i="1" s="1"/>
  <c r="V41" i="1"/>
  <c r="V57" i="1"/>
  <c r="W57" i="1" s="1"/>
  <c r="Y57" i="1" s="1"/>
  <c r="Z57" i="1" s="1"/>
  <c r="AA57" i="1" s="1"/>
  <c r="V67" i="1"/>
  <c r="V74" i="1"/>
  <c r="W73" i="1" s="1"/>
  <c r="Y73" i="1" s="1"/>
  <c r="V82" i="1"/>
  <c r="V90" i="1"/>
  <c r="W89" i="1" s="1"/>
  <c r="Y89" i="1" s="1"/>
  <c r="V98" i="1"/>
  <c r="V106" i="1"/>
  <c r="W104" i="1" s="1"/>
  <c r="Y104" i="1" s="1"/>
  <c r="Z104" i="1" s="1"/>
  <c r="AA104" i="1" s="1"/>
  <c r="V114" i="1"/>
  <c r="W114" i="1" s="1"/>
  <c r="Y114" i="1" s="1"/>
  <c r="Z114" i="1" s="1"/>
  <c r="AA114" i="1" s="1"/>
  <c r="V122" i="1"/>
  <c r="V130" i="1"/>
  <c r="V138" i="1"/>
  <c r="V146" i="1"/>
  <c r="V154" i="1"/>
  <c r="W152" i="1" s="1"/>
  <c r="Y152" i="1" s="1"/>
  <c r="Z152" i="1" s="1"/>
  <c r="AA152" i="1" s="1"/>
  <c r="V162" i="1"/>
  <c r="V170" i="1"/>
  <c r="V178" i="1"/>
  <c r="V186" i="1"/>
  <c r="Y183" i="1" s="1"/>
  <c r="Z183" i="1" s="1"/>
  <c r="AA183" i="1" s="1"/>
  <c r="V194" i="1"/>
  <c r="V202" i="1"/>
  <c r="Y201" i="1" s="1"/>
  <c r="Z201" i="1" s="1"/>
  <c r="AA201" i="1" s="1"/>
  <c r="V210" i="1"/>
  <c r="Y210" i="1" s="1"/>
  <c r="Z210" i="1" s="1"/>
  <c r="AA210" i="1" s="1"/>
  <c r="V218" i="1"/>
  <c r="V226" i="1"/>
  <c r="V234" i="1"/>
  <c r="V242" i="1"/>
  <c r="V250" i="1"/>
  <c r="V258" i="1"/>
  <c r="V266" i="1"/>
  <c r="V274" i="1"/>
  <c r="V282" i="1"/>
  <c r="W240" i="1" l="1"/>
  <c r="Y240" i="1" s="1"/>
  <c r="Z240" i="1" s="1"/>
  <c r="AA240" i="1" s="1"/>
  <c r="Z89" i="1"/>
  <c r="AA89" i="1"/>
  <c r="Z73" i="1"/>
  <c r="AA73" i="1"/>
  <c r="Z77" i="1"/>
  <c r="AA77" i="1"/>
  <c r="Z85" i="1"/>
  <c r="AA85" i="1"/>
  <c r="Z111" i="1"/>
  <c r="AA111" i="1"/>
  <c r="W66" i="1"/>
  <c r="Y66" i="1" s="1"/>
  <c r="Z66" i="1"/>
  <c r="AA66" i="1" s="1"/>
  <c r="AA283" i="1" s="1"/>
  <c r="Z14" i="1"/>
  <c r="AA14" i="1" s="1"/>
  <c r="Y283" i="1"/>
  <c r="Z283" i="1" l="1"/>
</calcChain>
</file>

<file path=xl/sharedStrings.xml><?xml version="1.0" encoding="utf-8"?>
<sst xmlns="http://schemas.openxmlformats.org/spreadsheetml/2006/main" count="2022" uniqueCount="689">
  <si>
    <t>کددرس</t>
  </si>
  <si>
    <t>واحدنظری</t>
  </si>
  <si>
    <t>واحد عملی</t>
  </si>
  <si>
    <t>ساعت نظری</t>
  </si>
  <si>
    <t>ساعت عملی</t>
  </si>
  <si>
    <t>گروه درس</t>
  </si>
  <si>
    <t>تاریخ امتحان</t>
  </si>
  <si>
    <t>ساعت شروع امتحان</t>
  </si>
  <si>
    <t>ظرفیت</t>
  </si>
  <si>
    <t>جنسیت</t>
  </si>
  <si>
    <t>کدملی مدرس</t>
  </si>
  <si>
    <t>نام‌خانوادگی مدرس</t>
  </si>
  <si>
    <t>برنامه‌هفتگی</t>
  </si>
  <si>
    <t>کلاس</t>
  </si>
  <si>
    <t>وضعیت ارائه درس</t>
  </si>
  <si>
    <t>نوع درس</t>
  </si>
  <si>
    <t>نام‌مرکز</t>
  </si>
  <si>
    <t>کد مرکز</t>
  </si>
  <si>
    <t>رشته مدرس</t>
  </si>
  <si>
    <t>آخرین مقطع تحصیلی مدرس</t>
  </si>
  <si>
    <t>کد استاد</t>
  </si>
  <si>
    <t>استان</t>
  </si>
  <si>
    <t>عادی</t>
  </si>
  <si>
    <t>مرکز آموزش علمی - کاربردی بیرجند 1</t>
  </si>
  <si>
    <t>خراسان جنوبی</t>
  </si>
  <si>
    <t>مبانی آرایش و پیرایش</t>
  </si>
  <si>
    <t>1400/10/19</t>
  </si>
  <si>
    <t>1400/10/30</t>
  </si>
  <si>
    <t>1400/10/27</t>
  </si>
  <si>
    <t>آموزش و پرورش تطبیقی</t>
  </si>
  <si>
    <t>1400/10/18</t>
  </si>
  <si>
    <t>روش تحقیق</t>
  </si>
  <si>
    <t>1400/10/28</t>
  </si>
  <si>
    <t>1400/10/22</t>
  </si>
  <si>
    <t>تاریخچه آرایش و پیرایش</t>
  </si>
  <si>
    <t>1400/10/23</t>
  </si>
  <si>
    <t>شیمی فرآورده های بهداشتی پوست و مو</t>
  </si>
  <si>
    <t>1400/10/29</t>
  </si>
  <si>
    <t>کارگاه براشینگ</t>
  </si>
  <si>
    <t>تخصصی</t>
  </si>
  <si>
    <t>آموزش عملی خواندن و نوشتن</t>
  </si>
  <si>
    <t>1400/10/20</t>
  </si>
  <si>
    <t>الگوخانی مدل آرایش وپیرایش</t>
  </si>
  <si>
    <t>1400/10/25</t>
  </si>
  <si>
    <t>سیستم های انبارداری</t>
  </si>
  <si>
    <t>تهیه و ساخت وسایل کمک آموزشی برای کودکان</t>
  </si>
  <si>
    <t>کارگاه رنگ آمیزی مو</t>
  </si>
  <si>
    <t>کارگاه آرایش و طراحی چهره</t>
  </si>
  <si>
    <t>تکریم ارباب رجوع</t>
  </si>
  <si>
    <t xml:space="preserve">هوشمند سازی کسب و کار </t>
  </si>
  <si>
    <t>مدیریت کیفیت و بهره وری</t>
  </si>
  <si>
    <t>پروژه مالی</t>
  </si>
  <si>
    <t>گریم و زیبایی</t>
  </si>
  <si>
    <t>خلاقیت و شیوه های پرورش آن در کودکان</t>
  </si>
  <si>
    <t>ایمنی و بهداشت فردی و محیط کار</t>
  </si>
  <si>
    <t>کارگاه مراقبت ناخن</t>
  </si>
  <si>
    <t>شیوه های کارآفرینی سازمانی و اجتماعی</t>
  </si>
  <si>
    <t>کارگاه آرایش و طراحی مو</t>
  </si>
  <si>
    <t>1400/10/21</t>
  </si>
  <si>
    <t>روشهای آموزش دوره پیش دبستانی</t>
  </si>
  <si>
    <t>آسیب شناسی اجتماعی</t>
  </si>
  <si>
    <t>فرم مو</t>
  </si>
  <si>
    <t>مدیریت ارتباط با مشتری(CRM)</t>
  </si>
  <si>
    <t>کارگاه دکلره و بیرنگ کردن مو</t>
  </si>
  <si>
    <t>حسابداری شرکت های سهامی</t>
  </si>
  <si>
    <t>مدیریت تامین و انبارداری</t>
  </si>
  <si>
    <t>اصلی</t>
  </si>
  <si>
    <t>فیزیولوژی پوست و مو</t>
  </si>
  <si>
    <t>قانون نظام صنفی و آیین نامه های اجرایی آن</t>
  </si>
  <si>
    <t>تشکیلات ، روشها و چارت سازمانی</t>
  </si>
  <si>
    <t>آناتومی چهره و سر</t>
  </si>
  <si>
    <t>مقررات استاندارد و کنترل کیفیت</t>
  </si>
  <si>
    <t xml:space="preserve">سیستم های مدیریت یکپارچه( IMS) </t>
  </si>
  <si>
    <t>تغذیه و بیماریهای کودکان</t>
  </si>
  <si>
    <t>اصول بازرگانی</t>
  </si>
  <si>
    <t>تکنیک ها و ابزار های کارآفرینی</t>
  </si>
  <si>
    <t>جامعه شناسی خانواده</t>
  </si>
  <si>
    <t>طراحی فرآیند عملیات در سازمانها</t>
  </si>
  <si>
    <t>مبانی توانبخشی</t>
  </si>
  <si>
    <t>کارورزی2</t>
  </si>
  <si>
    <t>اصول حسابداری</t>
  </si>
  <si>
    <t>کارورزی1</t>
  </si>
  <si>
    <t>تحلیل هزینه و منفعت</t>
  </si>
  <si>
    <t>مدیریت کسب و کار و بهره وری</t>
  </si>
  <si>
    <t>مهارت های مسئله یابی و تصمیم گیری</t>
  </si>
  <si>
    <t>خدمات الکترونیک</t>
  </si>
  <si>
    <t>سید مهدی نارمنجی</t>
  </si>
  <si>
    <t>دکتری</t>
  </si>
  <si>
    <t xml:space="preserve">مستند سازی و طبقه بندی مدارک </t>
  </si>
  <si>
    <t>مستند سازی اسناد، گزارش ها و گردش کار</t>
  </si>
  <si>
    <t>بایگانی الکترونیکی اسناد</t>
  </si>
  <si>
    <t>پژوهش عملیاتی1</t>
  </si>
  <si>
    <t>منظر مالکی</t>
  </si>
  <si>
    <t xml:space="preserve">ریاضی </t>
  </si>
  <si>
    <t>آمار و روش تحقیق</t>
  </si>
  <si>
    <t>مجید ابریشمی مقدم</t>
  </si>
  <si>
    <t>پژوهش عملیاتی2</t>
  </si>
  <si>
    <t>حسین موهبتی زهان</t>
  </si>
  <si>
    <t>اندیشه اسلامی2(نبوت و امامت)</t>
  </si>
  <si>
    <t>محمدعلی ریحانی نیا</t>
  </si>
  <si>
    <t xml:space="preserve">الهیات </t>
  </si>
  <si>
    <t>کاربرد فناوری اطلاعات و ارتباطات</t>
  </si>
  <si>
    <t>زهرا شهپر</t>
  </si>
  <si>
    <t>قوانین و مقررات وزارت و سازمان های تابعه</t>
  </si>
  <si>
    <t>احمدرضا حمیدی</t>
  </si>
  <si>
    <t>حقوق خصوصی</t>
  </si>
  <si>
    <t>آمار و کاربرد آن در کسب و کار </t>
  </si>
  <si>
    <t>فاطمه رضایی</t>
  </si>
  <si>
    <t>ریاضی محض</t>
  </si>
  <si>
    <t>ریاضیات و کاربرد آن در حسابداری</t>
  </si>
  <si>
    <t>فنون اصلاح رفتار</t>
  </si>
  <si>
    <t>نغمه عطایی</t>
  </si>
  <si>
    <t>علوم تربیتی</t>
  </si>
  <si>
    <t>روانشناسی بازی و اسباب بازی</t>
  </si>
  <si>
    <t>علی اکبر نخعی شامحمود</t>
  </si>
  <si>
    <t>نهادها،موسسات و منابع اجتماعی</t>
  </si>
  <si>
    <t>آشنایی با نهادهای اجتماعی</t>
  </si>
  <si>
    <t>زبان آموزی</t>
  </si>
  <si>
    <t>روانشناسی تربیتی</t>
  </si>
  <si>
    <t>آموزش از طریق بازی</t>
  </si>
  <si>
    <t>آموزش مفاهیم اجتماعی و دینی</t>
  </si>
  <si>
    <t>غلامعلی مرادی</t>
  </si>
  <si>
    <t>علوم اجتماعی</t>
  </si>
  <si>
    <t>روابط عمومی</t>
  </si>
  <si>
    <t>روش تحقیق در حسابداری</t>
  </si>
  <si>
    <t>کوروش روستا</t>
  </si>
  <si>
    <t>ترویج و آموزش کشاورزی</t>
  </si>
  <si>
    <t>مرتضی دلاکه نژاد</t>
  </si>
  <si>
    <t>مهندسی مکانیک</t>
  </si>
  <si>
    <t>کارگاه سامانه مدیریت موتور</t>
  </si>
  <si>
    <t>س-08:00-12:00</t>
  </si>
  <si>
    <t>سامانه مدیریت موتور</t>
  </si>
  <si>
    <t>محمد امین شاهدادی</t>
  </si>
  <si>
    <t>ریاضی کاربردی</t>
  </si>
  <si>
    <t>کارشناسی ارشد</t>
  </si>
  <si>
    <t>آمار و کاربرد آن در حسابداری</t>
  </si>
  <si>
    <t>امیر ساغری گر</t>
  </si>
  <si>
    <t>کاربرد نرم افزارهای رایانه ای در آموزش</t>
  </si>
  <si>
    <t>فاطمه بیدار</t>
  </si>
  <si>
    <t>مهندسی کام‍‍پیوتر</t>
  </si>
  <si>
    <t>فاطمه زهرا يزدانپناه</t>
  </si>
  <si>
    <t>زبان خارجی عمومی</t>
  </si>
  <si>
    <t>زهرا رضائی</t>
  </si>
  <si>
    <t>مترجمی زبان انگلیسی</t>
  </si>
  <si>
    <t>زبان پیش دانشگاهی</t>
  </si>
  <si>
    <t>زینب چاجی</t>
  </si>
  <si>
    <t>اندیشه اسلامی1</t>
  </si>
  <si>
    <t>محمد باقر شریفی</t>
  </si>
  <si>
    <t>الهیات و معارف اسلامی-فلسفه و کلام اسلامی</t>
  </si>
  <si>
    <t>حسین شبانی</t>
  </si>
  <si>
    <t>حقوق</t>
  </si>
  <si>
    <t>اصول انعقاد قرارداد و پیمانکاری</t>
  </si>
  <si>
    <t>بازی ها و حرکات ورزشی برای کودکان پیش دبستانی</t>
  </si>
  <si>
    <t>مهدیه اعتصامی</t>
  </si>
  <si>
    <t>تربیت بدنی و علوم ورزشی</t>
  </si>
  <si>
    <t>حرکات ورزشی و سرودهای خاص کودکان</t>
  </si>
  <si>
    <t>ورزش1</t>
  </si>
  <si>
    <t>آسیه تاجی طبس</t>
  </si>
  <si>
    <t>تربیت بدنی</t>
  </si>
  <si>
    <t xml:space="preserve">مطبوعات ورسانه های دیجیتال </t>
  </si>
  <si>
    <t>علی اصغر زارع هرفته</t>
  </si>
  <si>
    <t>علوم ارتباطات اجتماعی</t>
  </si>
  <si>
    <t>عباس مرتضائی مبارک آباد</t>
  </si>
  <si>
    <t>مدیریت در سوانح طبیعی</t>
  </si>
  <si>
    <t>تاریخ تحلیلی صدر اسلام</t>
  </si>
  <si>
    <t>علی ابراهیمی</t>
  </si>
  <si>
    <t>تاریخ</t>
  </si>
  <si>
    <t>حقوق کودک</t>
  </si>
  <si>
    <t>فریدون افشاری</t>
  </si>
  <si>
    <t>قوانین و مقررات عمومی</t>
  </si>
  <si>
    <t>محمد رضا محمدی</t>
  </si>
  <si>
    <t>مسایل جمعیتی ایران</t>
  </si>
  <si>
    <t>مبانی مدیریت سرمایه گذاری</t>
  </si>
  <si>
    <t>محمد بهروزی</t>
  </si>
  <si>
    <t>مدیریت دولتی</t>
  </si>
  <si>
    <t>سیستم های اطلاعاتی مدیریت</t>
  </si>
  <si>
    <t>اصطلاحات اداری و کاربرد آنها</t>
  </si>
  <si>
    <t>محمد کاظم عبدالرزاق نژاد</t>
  </si>
  <si>
    <t>مدیریت ریسک در کسب و کار</t>
  </si>
  <si>
    <t>کاربرد نرم افزارهای حسابداری پیشرفته</t>
  </si>
  <si>
    <t>افسانه عرب عنانی</t>
  </si>
  <si>
    <t>مدیریت فناوری اطلاعات</t>
  </si>
  <si>
    <t>کاربرد نرم افزارهای اداری</t>
  </si>
  <si>
    <t>حسین عابدینی</t>
  </si>
  <si>
    <t>کاربرد کامپیوتر در تحقیقات اجتماعی</t>
  </si>
  <si>
    <t>حمید بهلولی</t>
  </si>
  <si>
    <t>هیدرولیک و پنو ماتیک</t>
  </si>
  <si>
    <t>کارگاه هیدرولیک و پنو ماتیک</t>
  </si>
  <si>
    <t>ی-08:00-12:00</t>
  </si>
  <si>
    <t>حمیدرضا گندم زاده</t>
  </si>
  <si>
    <t>ریاضی پیش دانشگاهی</t>
  </si>
  <si>
    <t>یاسین بهروزی</t>
  </si>
  <si>
    <t>تئوری تست های نهایی خودرو</t>
  </si>
  <si>
    <t>مسعود نصر آبادی</t>
  </si>
  <si>
    <t>تکنولوژی ترمز و کنترل دینامیک خودرو</t>
  </si>
  <si>
    <t>کارگاه ماشینکاری قطعات خودرو</t>
  </si>
  <si>
    <t>ش-08:00-12:00</t>
  </si>
  <si>
    <t>تکنولوژی سوخت و سوخت رسانی</t>
  </si>
  <si>
    <t>کارگاه تکنولوژی ترمز و کنترل دینامیک خودرو</t>
  </si>
  <si>
    <t>پ-08:00-12:00</t>
  </si>
  <si>
    <t>کارگاه تکنولوژی سوخت و سوخت رسانی</t>
  </si>
  <si>
    <t>حبیب جلیلی</t>
  </si>
  <si>
    <t>حسابداری</t>
  </si>
  <si>
    <t>اصول حسابداری دولتی</t>
  </si>
  <si>
    <t>غلامعلی فولادی</t>
  </si>
  <si>
    <t>مقررات و روشهای جاری امور مالی</t>
  </si>
  <si>
    <t>هادی طالعی</t>
  </si>
  <si>
    <t>حسابداری بهای تمام شده1</t>
  </si>
  <si>
    <t>سعید رضا شهابیان</t>
  </si>
  <si>
    <t>کاربرد استانداردهای حسابرسی</t>
  </si>
  <si>
    <t>حسابرسی مالیاتی پیشرفته</t>
  </si>
  <si>
    <t>علی مظلوم</t>
  </si>
  <si>
    <t>کاربرد استانداردهای حسابداری</t>
  </si>
  <si>
    <t>حسابداری و حسابرسی دولتی پیشرفته</t>
  </si>
  <si>
    <t>تنظیم گزارشات توجیهی و محرمانه</t>
  </si>
  <si>
    <t>حسابداری مالیاتی</t>
  </si>
  <si>
    <t>فرشته پورقنبری</t>
  </si>
  <si>
    <t>سیستم های اطلاعاتی حسابداری</t>
  </si>
  <si>
    <t>زبان تخصصی حسابرسی2</t>
  </si>
  <si>
    <t>ناهید کاهنی</t>
  </si>
  <si>
    <t>پروژه حسابرسی</t>
  </si>
  <si>
    <t>زبان تخصصی حسابرسی1</t>
  </si>
  <si>
    <t>زبان تخصصی مالی</t>
  </si>
  <si>
    <t>حسابرسی کامپیوتری پیشرفته</t>
  </si>
  <si>
    <t>مدیریت مالی</t>
  </si>
  <si>
    <t>حسابرسی داخلی نهادهای پولی و مالی</t>
  </si>
  <si>
    <t>مهدی قناد</t>
  </si>
  <si>
    <t>پژوهش علوم اجتماعی</t>
  </si>
  <si>
    <t>فرامرز سنگری آبیز</t>
  </si>
  <si>
    <t>مبانی جامعه شناسی</t>
  </si>
  <si>
    <t>تشریفات اداری</t>
  </si>
  <si>
    <t>جامعه شناسی فقر و محرومیت</t>
  </si>
  <si>
    <t>مریم ذاکری</t>
  </si>
  <si>
    <t>زبان شناسی همگانی</t>
  </si>
  <si>
    <t>تفسیر موضوعی قرآن</t>
  </si>
  <si>
    <t>ابراهیم فلاحی</t>
  </si>
  <si>
    <t>الهیات و معارف اسلامی-علوم قرآن وحدیث</t>
  </si>
  <si>
    <t>آموزش هنر</t>
  </si>
  <si>
    <t>لیلا سامانی</t>
  </si>
  <si>
    <t>هنرهای پژوهشی و صنایع دستی</t>
  </si>
  <si>
    <t>استاندارد های طراحی مراکز پیش دبستان</t>
  </si>
  <si>
    <t>جواد نوفرستی</t>
  </si>
  <si>
    <t>مهندسی معماری</t>
  </si>
  <si>
    <t>سرپرستی سالن</t>
  </si>
  <si>
    <t>زهرا مالکی نژاد</t>
  </si>
  <si>
    <t>مدیریت</t>
  </si>
  <si>
    <t>اخلاق حرفه ای</t>
  </si>
  <si>
    <t>مصطفی شیرمهنجی</t>
  </si>
  <si>
    <t>مدیریت بازرگانی</t>
  </si>
  <si>
    <t>پروژه</t>
  </si>
  <si>
    <t>سیستم سفارشات خرید و انبارداری</t>
  </si>
  <si>
    <t>برنامه ریزی و مدیریت پروژه در محیط کسب و کار</t>
  </si>
  <si>
    <t>مهران ملکی نیا</t>
  </si>
  <si>
    <t>مهندسی معدن</t>
  </si>
  <si>
    <t>مدیریت اسناد و گزارش نویسی مالی</t>
  </si>
  <si>
    <t>محمود گلندی</t>
  </si>
  <si>
    <t>زبان و ادبیات فارسی</t>
  </si>
  <si>
    <t xml:space="preserve">اصول تنظیم صورتجلسات و تفاهم نامه ها </t>
  </si>
  <si>
    <t>ابوالفضل شمشیرگران</t>
  </si>
  <si>
    <t>مکاتبات اداری الکترونیکی</t>
  </si>
  <si>
    <t>نازنین احسانی</t>
  </si>
  <si>
    <t>فنون اداری</t>
  </si>
  <si>
    <t>فنون مذاکرات اداری</t>
  </si>
  <si>
    <t>فارسی</t>
  </si>
  <si>
    <t>علیرضا احمدی پیماه</t>
  </si>
  <si>
    <t xml:space="preserve">تنظیم زمان،اصول ملاقات و برگزاری جلسات </t>
  </si>
  <si>
    <t>آسیب شناسی روانی و اختلالات رشد کودک</t>
  </si>
  <si>
    <t>بهناز ذال</t>
  </si>
  <si>
    <t>روانشناسی</t>
  </si>
  <si>
    <t>زهره اکبرابادی</t>
  </si>
  <si>
    <t>زهرا عباسی شهرستانک</t>
  </si>
  <si>
    <t>فنون فروش</t>
  </si>
  <si>
    <t xml:space="preserve">مدیریت بازاریابی خدمات </t>
  </si>
  <si>
    <t>اصول و مراحل برنامه ریزی</t>
  </si>
  <si>
    <t>آشنایی با دفاع مقدس</t>
  </si>
  <si>
    <t>محمدابراهیم خدادوست</t>
  </si>
  <si>
    <t>مدیریت امور دفاعی(1)</t>
  </si>
  <si>
    <t>آزمایشگاه هیدرولیک در خودرو</t>
  </si>
  <si>
    <t>محمدامین رعنایی</t>
  </si>
  <si>
    <t>کاربرد هیدرولیک در خودرو</t>
  </si>
  <si>
    <t>دینامیک و ارتعاشات خودرو</t>
  </si>
  <si>
    <t>رسانه شناسی دیجیتال</t>
  </si>
  <si>
    <t>حامد بیجاری</t>
  </si>
  <si>
    <t>هنرهای نمایشی و سینما</t>
  </si>
  <si>
    <t>عاطفه رضایی</t>
  </si>
  <si>
    <t xml:space="preserve">آمار </t>
  </si>
  <si>
    <t>مهدی گلدانی مقدم</t>
  </si>
  <si>
    <t>تجزیه و تحلیل و طراحی سیستم</t>
  </si>
  <si>
    <t>محمد محمدی</t>
  </si>
  <si>
    <t>سازماندهی و اداره جلسات</t>
  </si>
  <si>
    <t>سیما کاظمی</t>
  </si>
  <si>
    <t xml:space="preserve">سلامت اداری از منظر اسلام </t>
  </si>
  <si>
    <t>سرپرستی و مدیریت کارآمد</t>
  </si>
  <si>
    <t>ارتباطات موثر سازمانی</t>
  </si>
  <si>
    <t>اصول برنامه ریزی</t>
  </si>
  <si>
    <t>مهارت ها و قوانین کسب و کار</t>
  </si>
  <si>
    <t>مبانی و اصول تعلیم و تربیت</t>
  </si>
  <si>
    <t>مریم سبزه کار</t>
  </si>
  <si>
    <t>علوم تربیتی (3)</t>
  </si>
  <si>
    <t>آشنایی با اختلالات اتیسم</t>
  </si>
  <si>
    <t>مریم جامی</t>
  </si>
  <si>
    <t>علوم تربیتی (2)</t>
  </si>
  <si>
    <t>روش های تغییر و اصلاح کودکان</t>
  </si>
  <si>
    <t>سمیرا عاطفی فر</t>
  </si>
  <si>
    <t>برنامه ریزی آموزشی مراکز پیش از دبستان</t>
  </si>
  <si>
    <t>محمد کشتبان</t>
  </si>
  <si>
    <t>آداب و مهارت های زندگی در دوره پیش دبستان</t>
  </si>
  <si>
    <t>آموزش خانواده</t>
  </si>
  <si>
    <t>بهداشت روانی خانواده</t>
  </si>
  <si>
    <t>آموزش مفاهیم قرآنی به کودکان پیش دبستانی</t>
  </si>
  <si>
    <t>هادی طالب زاده ثانی</t>
  </si>
  <si>
    <t>مرضیه نحاسی</t>
  </si>
  <si>
    <t>مهندسی فناوری اطلاعات</t>
  </si>
  <si>
    <t>مکاتبات اداری به زبان انگلیسی</t>
  </si>
  <si>
    <t>حمید رضا هاشمی مقدم کوشک</t>
  </si>
  <si>
    <t>آموزش زبان انگلیسی</t>
  </si>
  <si>
    <t>مکالمه تخصصی به زبان انگلیسی</t>
  </si>
  <si>
    <t>رضا مالکی نژاد</t>
  </si>
  <si>
    <t>بی بی زهره شجاعی</t>
  </si>
  <si>
    <t xml:space="preserve">اقتصاد </t>
  </si>
  <si>
    <t>محسن دربانیان</t>
  </si>
  <si>
    <t>روانشناسی رشد</t>
  </si>
  <si>
    <t>روانشناسی عمومی</t>
  </si>
  <si>
    <t>بازار پول و سرمایه</t>
  </si>
  <si>
    <t>مرتضي سبزه کار</t>
  </si>
  <si>
    <t>کارشناسی</t>
  </si>
  <si>
    <t>برنامه ریزی توسعه</t>
  </si>
  <si>
    <t>اقتصاد کلان</t>
  </si>
  <si>
    <t>اخلاق اسلامی</t>
  </si>
  <si>
    <t>حسین سلمانی</t>
  </si>
  <si>
    <t>علوم اسلامی</t>
  </si>
  <si>
    <t>سطح دو حوزوی</t>
  </si>
  <si>
    <t>دانش خانواده و جمعیت</t>
  </si>
  <si>
    <t>محمد جعفری</t>
  </si>
  <si>
    <t>فقه و اصول</t>
  </si>
  <si>
    <t>آمار کلاس</t>
  </si>
  <si>
    <t>گزارش</t>
  </si>
  <si>
    <t>تعداد ساعت برگزاری آنلاین</t>
  </si>
  <si>
    <t>تلفن</t>
  </si>
  <si>
    <t>مدرس اصلی</t>
  </si>
  <si>
    <t>جمع ساعت</t>
  </si>
  <si>
    <t>مجتبی محمد زاده</t>
  </si>
  <si>
    <t>زبان تخصصی ( کارشناسی پیش دبستانی )</t>
  </si>
  <si>
    <t xml:space="preserve">اصول سرپرستی + دفتری </t>
  </si>
  <si>
    <t>مستند سازی  ( کاردانی - توانمندی)</t>
  </si>
  <si>
    <t>مقاومت مصالح  (کاردانی)</t>
  </si>
  <si>
    <t>مقاومت مصالح  (کارشناسی)</t>
  </si>
  <si>
    <t>زبان تخصصی ( کارشناسی مددکاری )</t>
  </si>
  <si>
    <t>مدیریت منابع انسانی (کاردانی اداری)</t>
  </si>
  <si>
    <t>مدیریت منابع انسانی (توانمندی)</t>
  </si>
  <si>
    <t>تصمیم گیری و تصمیم سازی در سازمانها + 2</t>
  </si>
  <si>
    <t>مدیریت رفتار سازمانی  + رفتار سازمانی(جبرانی کارشناسی دفتری)</t>
  </si>
  <si>
    <t>پدافند غیرعامل (کارشناسی )</t>
  </si>
  <si>
    <t>پدافند غیرعامل (کاردانی )</t>
  </si>
  <si>
    <t>اصول تنظیم و کنترل بودجه موسسات خدماتی و بازرگانی +2 (جبرانی )</t>
  </si>
  <si>
    <t>تشریفات رسمی  +2 (جبرانی کارشناسی)</t>
  </si>
  <si>
    <t>مهارت های ارتباطی (آرایش ) + مهارت ارتباطی ( دفتری)</t>
  </si>
  <si>
    <t>مسئله شناسی در سازمان ها + 2 (آمار بالا)</t>
  </si>
  <si>
    <t>زبان تخصصی   (کاردانی اداری)</t>
  </si>
  <si>
    <t>زبان تخصصی اداری  (کاردانی دفتری)</t>
  </si>
  <si>
    <t>روانشناسی کار +2 (دفتری)</t>
  </si>
  <si>
    <t>زهرا خرد پژوه</t>
  </si>
  <si>
    <t>مشتری مداری (کاردانی کسب و کار )  + جبرانی کارشناسی کسب کار )</t>
  </si>
  <si>
    <t xml:space="preserve">زیست شناسی عمومی - کاردانی </t>
  </si>
  <si>
    <t>فاطمه افشاری</t>
  </si>
  <si>
    <t xml:space="preserve">رقیه یعقوبی </t>
  </si>
  <si>
    <t xml:space="preserve">یحیی محمدی </t>
  </si>
  <si>
    <t>مبانی زیست محیطی(کارشناسی)</t>
  </si>
  <si>
    <t>طاهره محمد زاده</t>
  </si>
  <si>
    <t xml:space="preserve">پریسا غیور </t>
  </si>
  <si>
    <t>س - 15:00-12:00</t>
  </si>
  <si>
    <t>محمد اکبری</t>
  </si>
  <si>
    <t>آموزش مفاهیم ریاضی و علوم  (کاردانی )</t>
  </si>
  <si>
    <t>غلامرضا سلمان زاده</t>
  </si>
  <si>
    <t>سید مهدی رضوی</t>
  </si>
  <si>
    <t>چ - 15:00 - 12:00</t>
  </si>
  <si>
    <t xml:space="preserve">د - 14:00 -08:00 </t>
  </si>
  <si>
    <t xml:space="preserve">حمیده جلیلی </t>
  </si>
  <si>
    <t>سید احمد برآبادی</t>
  </si>
  <si>
    <t>غلامرضا نخعی</t>
  </si>
  <si>
    <t>فاطمه مهربان</t>
  </si>
  <si>
    <t xml:space="preserve">عادله دقتی </t>
  </si>
  <si>
    <t>س - 12:00 - 08:00</t>
  </si>
  <si>
    <t xml:space="preserve">صدیقه رسته </t>
  </si>
  <si>
    <t xml:space="preserve">آتوسا   افسر </t>
  </si>
  <si>
    <t xml:space="preserve">عالیه عرب </t>
  </si>
  <si>
    <t>محبوبه فلاح</t>
  </si>
  <si>
    <t xml:space="preserve">ش - 14:00 - 08:00 </t>
  </si>
  <si>
    <t>علی ارغوانی</t>
  </si>
  <si>
    <t>آموزش عملی مفاهیم ریاضی و علوم  (کارشناسی )</t>
  </si>
  <si>
    <t xml:space="preserve">حسن رضا  یزدانی </t>
  </si>
  <si>
    <t xml:space="preserve">صدیقه آبگرمی </t>
  </si>
  <si>
    <t>مدیریت منابع انسانی(بالندگی شغلی در سازمان ها) + 2 (آمار بالا )</t>
  </si>
  <si>
    <t>قاسم طاهری</t>
  </si>
  <si>
    <t xml:space="preserve">محبوبه فلاح  </t>
  </si>
  <si>
    <t xml:space="preserve">مدیریت استرس + 2(آمار بالا ) </t>
  </si>
  <si>
    <t>عبد الله عباس آبادی</t>
  </si>
  <si>
    <t>مهدی فاطمی</t>
  </si>
  <si>
    <t xml:space="preserve">حسابداری شرکت های غیرسهامی + جبرانی </t>
  </si>
  <si>
    <t xml:space="preserve">حسابداری موسسات خدماتی و بازرگانی + جبرانی </t>
  </si>
  <si>
    <t>عادله قلاسی</t>
  </si>
  <si>
    <t xml:space="preserve">محسن دستگردی </t>
  </si>
  <si>
    <t>امیر هوشنگ حدادی</t>
  </si>
  <si>
    <t>915 160 2671</t>
  </si>
  <si>
    <t>938 329 9518</t>
  </si>
  <si>
    <t>915 563 5096</t>
  </si>
  <si>
    <t xml:space="preserve"> 915 120 9541</t>
  </si>
  <si>
    <t>915 565 6065</t>
  </si>
  <si>
    <t>935 457 1959</t>
  </si>
  <si>
    <t xml:space="preserve"> 915 862 9092</t>
  </si>
  <si>
    <t>919 868 9252</t>
  </si>
  <si>
    <t xml:space="preserve"> 915 362 1228</t>
  </si>
  <si>
    <t>سیاست های اجتماعی و رفاه اجتماعی</t>
  </si>
  <si>
    <t>پژوهش عملی + پژوهش عملی (خانواده)</t>
  </si>
  <si>
    <t xml:space="preserve">پروانه احمدی درمیان </t>
  </si>
  <si>
    <t>915 341 5539</t>
  </si>
  <si>
    <t>چ- 18:00 - 15:00</t>
  </si>
  <si>
    <t>الهه بنی اسدی</t>
  </si>
  <si>
    <t>حسابداری پیمانکاری</t>
  </si>
  <si>
    <t>ملیحه کسری</t>
  </si>
  <si>
    <t>چهارچوب های استقرار اسناد راهبردی +2 آمار بالا )(9911)</t>
  </si>
  <si>
    <t>فناوری های نوین در حوزه اداری +2 ( آمار بالا)(9911)</t>
  </si>
  <si>
    <t>مبانی ریاضی و آمار + مبانی ریاضیات و آمار</t>
  </si>
  <si>
    <t xml:space="preserve">مدیریت مالی پیشرفته + تکنیک های مدیریت مالی </t>
  </si>
  <si>
    <t>حقوق بازرگانی پیشرفته + حقوق بیمه تامین اجتماعی و کار</t>
  </si>
  <si>
    <t>تکنولوژی مولد قدرت +تکنولوژی مولدهای قدرت(جبرانی)</t>
  </si>
  <si>
    <t>40+1</t>
  </si>
  <si>
    <t>15+5</t>
  </si>
  <si>
    <t>8+15</t>
  </si>
  <si>
    <t>کاربینی (کاردانی مددکاری)</t>
  </si>
  <si>
    <t>25+1</t>
  </si>
  <si>
    <t>10+7</t>
  </si>
  <si>
    <t>17+28</t>
  </si>
  <si>
    <t>کاربینی  (کارشناسی مددکاری)</t>
  </si>
  <si>
    <t>مبانی رياضيات در حسابداری</t>
  </si>
  <si>
    <t>رقیه یعقوبی</t>
  </si>
  <si>
    <t>2+2+6</t>
  </si>
  <si>
    <t>20+7</t>
  </si>
  <si>
    <t>4+35</t>
  </si>
  <si>
    <t>2+5</t>
  </si>
  <si>
    <t>کاربینی (کارشناسی دفتری)</t>
  </si>
  <si>
    <t>12+30</t>
  </si>
  <si>
    <t>15+2</t>
  </si>
  <si>
    <t>30+13</t>
  </si>
  <si>
    <t>31+8</t>
  </si>
  <si>
    <t>مبانی بازاریابی و خرید(کاردانی اداری)+ مبانی بازاریابی (جبرانی)</t>
  </si>
  <si>
    <t>14+15</t>
  </si>
  <si>
    <t>کاربینی (کارشناسی حسابداری)</t>
  </si>
  <si>
    <t>کاربینی (کاردانی حسابداری)</t>
  </si>
  <si>
    <t>مهندسی صنایع</t>
  </si>
  <si>
    <t>کارورزی2+1</t>
  </si>
  <si>
    <t>6+6</t>
  </si>
  <si>
    <t>30+10</t>
  </si>
  <si>
    <t>13+4</t>
  </si>
  <si>
    <t>حقوق اداری+2(ظرفیت بالا)</t>
  </si>
  <si>
    <t>3+26</t>
  </si>
  <si>
    <t>35+16</t>
  </si>
  <si>
    <t>ریاضیات و کاربرد آن در حسابداری + حسابداری2</t>
  </si>
  <si>
    <t>26+1</t>
  </si>
  <si>
    <t>15+8</t>
  </si>
  <si>
    <t>کاربینی (کاردانی پیش دبستانی)</t>
  </si>
  <si>
    <t>کاربینی (کارشناسی پیش دبستانی )</t>
  </si>
  <si>
    <t>مبانی سازمان و مدیریت + سازمان و مدیریت+ مبانی</t>
  </si>
  <si>
    <t>اصول و فنون مذاکره + اداری</t>
  </si>
  <si>
    <t>کارگاه مولد قدرت</t>
  </si>
  <si>
    <t>د-08:00-14:00</t>
  </si>
  <si>
    <t>5+6</t>
  </si>
  <si>
    <t>35+8</t>
  </si>
  <si>
    <t>مکانیزاسیون امور اداری و دفتری +2 ( آمار بالا)</t>
  </si>
  <si>
    <t>13+30</t>
  </si>
  <si>
    <t>کارآفرینی</t>
  </si>
  <si>
    <t>ریاضیات پایه +2 آمار بالا )</t>
  </si>
  <si>
    <t xml:space="preserve">جامعه شناسی سازمانها +2 آمار بالا </t>
  </si>
  <si>
    <t>13+28</t>
  </si>
  <si>
    <t xml:space="preserve">تنظیم تفاهم نامه ها  +2 آمار بالا </t>
  </si>
  <si>
    <t>4+4</t>
  </si>
  <si>
    <t>18+26</t>
  </si>
  <si>
    <t>آمار کاربردی +2 آمارر بالا</t>
  </si>
  <si>
    <t>36+6</t>
  </si>
  <si>
    <t>18+7</t>
  </si>
  <si>
    <t xml:space="preserve">خدمات الکترونیک </t>
  </si>
  <si>
    <t>حقوق تجارت</t>
  </si>
  <si>
    <t>25+15</t>
  </si>
  <si>
    <t>31+9</t>
  </si>
  <si>
    <t>افکار سنجی مشتری+ 2 (آمار بالا )</t>
  </si>
  <si>
    <t>12+34</t>
  </si>
  <si>
    <t>13+22</t>
  </si>
  <si>
    <t>حسابداری مالی  +2 (جبرانی کارشناسی)</t>
  </si>
  <si>
    <t>29+25</t>
  </si>
  <si>
    <t>مبانی علوم اقتصادی</t>
  </si>
  <si>
    <t xml:space="preserve"> حسابرسی مالی + حسابرسی مالی پیشرفته </t>
  </si>
  <si>
    <t>37+15</t>
  </si>
  <si>
    <t>23+1</t>
  </si>
  <si>
    <t>9+31</t>
  </si>
  <si>
    <t>37+7</t>
  </si>
  <si>
    <t>32+13</t>
  </si>
  <si>
    <t>24+8</t>
  </si>
  <si>
    <t>2+3+6</t>
  </si>
  <si>
    <t>12+32+13</t>
  </si>
  <si>
    <t>18+10</t>
  </si>
  <si>
    <t>12+32+1</t>
  </si>
  <si>
    <t>آمار کاربردی(2 گروه) + روشهای آماری</t>
  </si>
  <si>
    <t>25+3</t>
  </si>
  <si>
    <t>32+8</t>
  </si>
  <si>
    <t>12+32</t>
  </si>
  <si>
    <t>33+13</t>
  </si>
  <si>
    <t>40+8</t>
  </si>
  <si>
    <t>35+4</t>
  </si>
  <si>
    <t>کاربینی (کارشناسی مدیریت کسب و کار)</t>
  </si>
  <si>
    <t>کاربینی ( کاردانی آرایش)</t>
  </si>
  <si>
    <t>هنرستام امام</t>
  </si>
  <si>
    <t>مرکز</t>
  </si>
  <si>
    <t>محل برگزاری</t>
  </si>
  <si>
    <t xml:space="preserve"> نام و نام‌خانوادگی مدرس</t>
  </si>
  <si>
    <t>فرزند</t>
  </si>
  <si>
    <t>شناسنامه</t>
  </si>
  <si>
    <t>دانشگاه</t>
  </si>
  <si>
    <t>کدمدرسی</t>
  </si>
  <si>
    <t>غلامرضا</t>
  </si>
  <si>
    <t>دانشگاه آزاد اسلامی نیشابور</t>
  </si>
  <si>
    <t xml:space="preserve">محمدعلی </t>
  </si>
  <si>
    <t xml:space="preserve">علوم حدیث تهران </t>
  </si>
  <si>
    <t>محمد علی</t>
  </si>
  <si>
    <t xml:space="preserve">دانشگاه آزاد اسلامی بیرجند  </t>
  </si>
  <si>
    <t>دانشگاه آزاد اسلامی واحد میبد</t>
  </si>
  <si>
    <t>غلامحسین</t>
  </si>
  <si>
    <t>دانشگاه سیستان و بلوچستان</t>
  </si>
  <si>
    <t>محمد مهدی</t>
  </si>
  <si>
    <t>دانشگاه بیرجند</t>
  </si>
  <si>
    <t>محمدحسین</t>
  </si>
  <si>
    <t xml:space="preserve">مهندسی صنایع </t>
  </si>
  <si>
    <t>پیام نور تهران شمال</t>
  </si>
  <si>
    <t>احسان</t>
  </si>
  <si>
    <t>دانشگاه آزاد اسلامی تهران</t>
  </si>
  <si>
    <t>محمدرضا</t>
  </si>
  <si>
    <t>احمد</t>
  </si>
  <si>
    <t>دانشگاه شهید بهشتی</t>
  </si>
  <si>
    <t>سید حسن</t>
  </si>
  <si>
    <t>دانشگاه  آزاد اسلامی نیشابور</t>
  </si>
  <si>
    <t>محمدعلی</t>
  </si>
  <si>
    <t>واحد تهران _ علوم و تحقیقات -آزاد اسلامی</t>
  </si>
  <si>
    <t>علی</t>
  </si>
  <si>
    <t>دانشکده‌ صدا و سیمای جمهوری اسلامی ایران-تهران-دستگاههای اجرایی</t>
  </si>
  <si>
    <t xml:space="preserve">محمدحسن  </t>
  </si>
  <si>
    <t xml:space="preserve">دانشگاه آزاد اسلامی مشهد </t>
  </si>
  <si>
    <t>مولاداد</t>
  </si>
  <si>
    <t>دانشگاه آزاد اسلامی زاهدان</t>
  </si>
  <si>
    <t>.</t>
  </si>
  <si>
    <t xml:space="preserve">علیرضا  </t>
  </si>
  <si>
    <t>محمد</t>
  </si>
  <si>
    <t>حسین</t>
  </si>
  <si>
    <t>دانشگاه شهید باهنر کرمان‌</t>
  </si>
  <si>
    <t>محمود</t>
  </si>
  <si>
    <t xml:space="preserve"> واحد بیرجند </t>
  </si>
  <si>
    <t>عبدالله</t>
  </si>
  <si>
    <t>دانشگه پیام نور تهران</t>
  </si>
  <si>
    <t>اقتصاد</t>
  </si>
  <si>
    <t xml:space="preserve">محمد  </t>
  </si>
  <si>
    <t>علیرضا</t>
  </si>
  <si>
    <t>دانشگاه شیراز</t>
  </si>
  <si>
    <t>دانشگاه فردوسی مشهد</t>
  </si>
  <si>
    <t xml:space="preserve">عبدالله </t>
  </si>
  <si>
    <t>دانشگاه آزاد اسلامی بیرجند</t>
  </si>
  <si>
    <t xml:space="preserve">دانشگاه تهران </t>
  </si>
  <si>
    <t>عباس</t>
  </si>
  <si>
    <t>واحد طبس -آزاد اسلامی</t>
  </si>
  <si>
    <t xml:space="preserve">غلامحسین  </t>
  </si>
  <si>
    <t xml:space="preserve">دانشگاه آزاد اسلامی </t>
  </si>
  <si>
    <t>میرزاحسن</t>
  </si>
  <si>
    <t>سید علی</t>
  </si>
  <si>
    <t xml:space="preserve"> واحد زاهدان </t>
  </si>
  <si>
    <t>ابراهیم</t>
  </si>
  <si>
    <t xml:space="preserve">پردیس دانشگاه آزاد اسلامی </t>
  </si>
  <si>
    <t>غلامحیدر</t>
  </si>
  <si>
    <t>روانشناسی بالینی</t>
  </si>
  <si>
    <t>دانشگاه‌ فردوسی مشهد</t>
  </si>
  <si>
    <t>دانشگاه تهران</t>
  </si>
  <si>
    <t>حسن</t>
  </si>
  <si>
    <t>مهندسی پزشکی</t>
  </si>
  <si>
    <t>دانشگاه علوم بهزیستی و توانبخشی</t>
  </si>
  <si>
    <t>دانشگاه‌  پیام‌ نور واحد ابادان</t>
  </si>
  <si>
    <r>
      <t>غلامحسین</t>
    </r>
    <r>
      <rPr>
        <b/>
        <sz val="10"/>
        <rFont val="2  Koodak"/>
        <charset val="178"/>
      </rPr>
      <t xml:space="preserve"> </t>
    </r>
  </si>
  <si>
    <r>
      <t xml:space="preserve">دانشگاه </t>
    </r>
    <r>
      <rPr>
        <b/>
        <sz val="10"/>
        <rFont val="2  Koodak"/>
        <charset val="178"/>
      </rPr>
      <t>آزاد اسلامی</t>
    </r>
    <r>
      <rPr>
        <b/>
        <sz val="9.5"/>
        <rFont val="2  Koodak"/>
        <charset val="178"/>
      </rPr>
      <t xml:space="preserve"> نیشابور</t>
    </r>
  </si>
  <si>
    <r>
      <t>عبدالحمید</t>
    </r>
    <r>
      <rPr>
        <b/>
        <sz val="10"/>
        <rFont val="2  Koodak"/>
        <charset val="178"/>
      </rPr>
      <t xml:space="preserve"> </t>
    </r>
  </si>
  <si>
    <t>دانشگاه‌ پیام‌ نور واحد اراک</t>
  </si>
  <si>
    <t>دانشگاه آزاد اسلامی واحد مشهد</t>
  </si>
  <si>
    <t>پرویز</t>
  </si>
  <si>
    <t>دانشگاه آزاد اسلامی واحد بیرجند</t>
  </si>
  <si>
    <t>محمدمهدی</t>
  </si>
  <si>
    <t>دانشگاه آزاد اسلامی  بیرجند</t>
  </si>
  <si>
    <t>محمدباقر</t>
  </si>
  <si>
    <t xml:space="preserve"> واحد تهران _ علوم و تحقیقات </t>
  </si>
  <si>
    <t>نوراحمد</t>
  </si>
  <si>
    <t>محمد حسین</t>
  </si>
  <si>
    <t>دانشگاه الزهرا (س)</t>
  </si>
  <si>
    <t>حمیدرضا</t>
  </si>
  <si>
    <t>دانشگاه صنعتی امیرکبیر</t>
  </si>
  <si>
    <t>ناصر</t>
  </si>
  <si>
    <t>علی اکبر</t>
  </si>
  <si>
    <t xml:space="preserve"> دانشگاه آزاد اسلامی کرمان </t>
  </si>
  <si>
    <t>بهداشت و تغذیه-</t>
  </si>
  <si>
    <t>دانشگاه علوم پزشکی شهید صدوقی یزد</t>
  </si>
  <si>
    <t>مهدی</t>
  </si>
  <si>
    <t xml:space="preserve"> واحد کرمان _ علوم و تحقیقات </t>
  </si>
  <si>
    <t xml:space="preserve">دانشگاه اصفهان </t>
  </si>
  <si>
    <t>دانشگاه علامه طباطبایی</t>
  </si>
  <si>
    <t>شاهداد</t>
  </si>
  <si>
    <t>محمد رضا</t>
  </si>
  <si>
    <t>دانشگاه علوم اسلامی رضوی</t>
  </si>
  <si>
    <t>غلام حسین</t>
  </si>
  <si>
    <t>ابوالقاسم</t>
  </si>
  <si>
    <t xml:space="preserve">دانشگاه آزاد اسلامی رفسنجان </t>
  </si>
  <si>
    <t>ساور</t>
  </si>
  <si>
    <t>شیرعلی</t>
  </si>
  <si>
    <t>دانشگاه‌ جامع امام حسین (ع)</t>
  </si>
  <si>
    <t>دانشگاه شیراز-</t>
  </si>
  <si>
    <t>حبیب الله</t>
  </si>
  <si>
    <t>دانشگاه صنعتی تحصیلات تکمیلی کرمان</t>
  </si>
  <si>
    <t>عبدالعزیز</t>
  </si>
  <si>
    <t>اکبر</t>
  </si>
  <si>
    <t>دانشگاه آزاد اسلامی مشهد</t>
  </si>
  <si>
    <t>محمد اسماعیل</t>
  </si>
  <si>
    <t>دانشگاه علم و صنعت ایران</t>
  </si>
  <si>
    <t>ابوالفضل</t>
  </si>
  <si>
    <t>دانشگاه‌  پیام‌ نور واحد گرمسار</t>
  </si>
  <si>
    <t>دانشگاه تربیت مدرس‌</t>
  </si>
  <si>
    <t>شیمی</t>
  </si>
  <si>
    <t>دانشگاه‌ پیام‌ نور  همدان</t>
  </si>
  <si>
    <t>رضاقلی</t>
  </si>
  <si>
    <t>دانشگاه تربیت معلم تهران</t>
  </si>
  <si>
    <t xml:space="preserve"> آزاد اسلامی -واحد تهران مرکزی-</t>
  </si>
  <si>
    <t>غلام</t>
  </si>
  <si>
    <t>مدیریت امور فرهنگی</t>
  </si>
  <si>
    <t>دانشگاه  علمی - کاربردی جهاد دانشگاهی</t>
  </si>
  <si>
    <t>غلام محمد</t>
  </si>
  <si>
    <t>دانشگاه علمی کاربردی بیرجند 1</t>
  </si>
  <si>
    <t xml:space="preserve">عباسعلی </t>
  </si>
  <si>
    <t xml:space="preserve">دانشگاه آموزش عالی امام رضا علیه السلام - قم (حوزه)-دستگاههای اجرایی </t>
  </si>
  <si>
    <t>محمداسحاق</t>
  </si>
  <si>
    <t>مدیریت منابع انسانی</t>
  </si>
  <si>
    <t>دانشگاه حکیم سبزواری</t>
  </si>
  <si>
    <t xml:space="preserve">گریم تخصصی </t>
  </si>
  <si>
    <t xml:space="preserve"> دانشگاه شایان کرمان </t>
  </si>
  <si>
    <t xml:space="preserve">سیدعلی  </t>
  </si>
  <si>
    <t xml:space="preserve">علم اطلاعات و دانش شناسی </t>
  </si>
  <si>
    <t>دانشگاه خوارزمی</t>
  </si>
  <si>
    <t>محمدکاظم</t>
  </si>
  <si>
    <t>دیپلم</t>
  </si>
  <si>
    <t>کاردانی</t>
  </si>
  <si>
    <t>صنایع دستی فرش دستباف</t>
  </si>
  <si>
    <r>
      <t xml:space="preserve">دانشگاه </t>
    </r>
    <r>
      <rPr>
        <b/>
        <sz val="10"/>
        <rFont val="2  Koodak"/>
        <charset val="178"/>
      </rPr>
      <t>آزاد اسلامی</t>
    </r>
    <r>
      <rPr>
        <b/>
        <sz val="9.5"/>
        <rFont val="2  Koodak"/>
        <charset val="178"/>
      </rPr>
      <t xml:space="preserve"> زاهدان</t>
    </r>
  </si>
  <si>
    <t>محمد حسن</t>
  </si>
  <si>
    <t xml:space="preserve"> واحد علی آبادکتول </t>
  </si>
  <si>
    <t xml:space="preserve">دانشگاه آزاد اسلامی دهاقان </t>
  </si>
  <si>
    <t xml:space="preserve">علوم باغبانی </t>
  </si>
  <si>
    <t>دانشگاه‌ یزد</t>
  </si>
  <si>
    <t>اسد الله</t>
  </si>
  <si>
    <t xml:space="preserve"> واحد کرمان </t>
  </si>
  <si>
    <t>دانشگاه آزاد اسلامی کرمان</t>
  </si>
  <si>
    <t>حوزه علمیه (عمومی حوزه)</t>
  </si>
  <si>
    <t>ذبیح اله</t>
  </si>
  <si>
    <t>جواد</t>
  </si>
  <si>
    <t>دانشگاه معارف اسلامی</t>
  </si>
  <si>
    <t>مسعود</t>
  </si>
  <si>
    <t>دانشگاه آزاد اسلامی بجنورد</t>
  </si>
  <si>
    <t>تعداد جلسات</t>
  </si>
  <si>
    <t>واحد نظری</t>
  </si>
  <si>
    <t xml:space="preserve">آخرین مقطع تحصیلی </t>
  </si>
  <si>
    <t>عملی به نظری</t>
  </si>
  <si>
    <t xml:space="preserve">درصد مشارکت </t>
  </si>
  <si>
    <t xml:space="preserve">تعداد جلسات </t>
  </si>
  <si>
    <t xml:space="preserve"> واحد نظری</t>
  </si>
  <si>
    <t xml:space="preserve">واحد عملی </t>
  </si>
  <si>
    <t xml:space="preserve"> ساعت نظری</t>
  </si>
  <si>
    <t xml:space="preserve">جمع ساعت درس </t>
  </si>
  <si>
    <t xml:space="preserve">نرخ حق التدریس </t>
  </si>
  <si>
    <t xml:space="preserve">مبلغ  حق التدریس </t>
  </si>
  <si>
    <t xml:space="preserve">مالیات </t>
  </si>
  <si>
    <t xml:space="preserve">خالص پرداختی </t>
  </si>
  <si>
    <t xml:space="preserve">شماره حساب </t>
  </si>
  <si>
    <t>بانک</t>
  </si>
  <si>
    <t>تعداد</t>
  </si>
  <si>
    <t xml:space="preserve"> کار  آموزی </t>
  </si>
  <si>
    <t>کاربینی</t>
  </si>
  <si>
    <t>معرفی به استاد</t>
  </si>
  <si>
    <t xml:space="preserve">رفاه </t>
  </si>
  <si>
    <t>ردیف</t>
  </si>
  <si>
    <t>27+44</t>
  </si>
  <si>
    <t>گزارش دروس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</si>
</sst>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3000401]0"/>
    <numFmt numFmtId="165" formatCode="[$-2000401]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C00000"/>
      <name val="2  Koodak"/>
      <charset val="178"/>
    </font>
    <font>
      <sz val="10"/>
      <color theme="1"/>
      <name val="2  Koodak"/>
      <charset val="178"/>
    </font>
    <font>
      <b/>
      <sz val="10"/>
      <color rgb="FFC00000"/>
      <name val="2  Koodak"/>
      <charset val="178"/>
    </font>
    <font>
      <sz val="10"/>
      <name val="2  Koodak"/>
      <charset val="178"/>
    </font>
    <font>
      <sz val="11"/>
      <color theme="1"/>
      <name val="2  Koodak"/>
      <charset val="178"/>
    </font>
    <font>
      <b/>
      <sz val="10"/>
      <name val="2  Koodak"/>
      <charset val="178"/>
    </font>
    <font>
      <b/>
      <sz val="9"/>
      <name val="2  Koodak"/>
      <charset val="178"/>
    </font>
    <font>
      <sz val="11"/>
      <name val="2  Koodak"/>
      <charset val="178"/>
    </font>
    <font>
      <b/>
      <sz val="10.5"/>
      <name val="2  Koodak"/>
      <charset val="178"/>
    </font>
    <font>
      <b/>
      <sz val="11"/>
      <name val="2  Koodak"/>
      <charset val="178"/>
    </font>
    <font>
      <b/>
      <sz val="9.5"/>
      <name val="2  Koodak"/>
      <charset val="178"/>
    </font>
    <font>
      <b/>
      <sz val="11"/>
      <color theme="1"/>
      <name val="2  Koodak"/>
      <charset val="178"/>
    </font>
    <font>
      <b/>
      <sz val="10"/>
      <color theme="1"/>
      <name val="2  Koodak"/>
      <charset val="178"/>
    </font>
    <font>
      <b/>
      <sz val="12"/>
      <name val="2  Koodak"/>
      <charset val="178"/>
    </font>
    <font>
      <b/>
      <sz val="11"/>
      <name val="B Nazanin"/>
      <charset val="178"/>
    </font>
    <font>
      <b/>
      <i/>
      <sz val="11"/>
      <name val="B Nazanin"/>
      <charset val="178"/>
    </font>
    <font>
      <b/>
      <sz val="9"/>
      <name val="B Nazanin"/>
      <charset val="17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FA8BD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3">
    <xf numFmtId="0" fontId="0" fillId="0" borderId="0" xfId="0"/>
    <xf numFmtId="0" fontId="18" fillId="34" borderId="10" xfId="0" applyFont="1" applyFill="1" applyBorder="1" applyAlignment="1">
      <alignment horizontal="center" vertical="center"/>
    </xf>
    <xf numFmtId="0" fontId="18" fillId="35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textRotation="90"/>
    </xf>
    <xf numFmtId="1" fontId="20" fillId="33" borderId="10" xfId="0" applyNumberFormat="1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/>
    </xf>
    <xf numFmtId="0" fontId="19" fillId="35" borderId="10" xfId="0" applyFont="1" applyFill="1" applyBorder="1" applyAlignment="1">
      <alignment horizontal="center"/>
    </xf>
    <xf numFmtId="20" fontId="19" fillId="0" borderId="10" xfId="0" applyNumberFormat="1" applyFont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34" borderId="10" xfId="0" applyFont="1" applyFill="1" applyBorder="1" applyAlignment="1">
      <alignment horizontal="center"/>
    </xf>
    <xf numFmtId="0" fontId="19" fillId="34" borderId="10" xfId="0" applyFont="1" applyFill="1" applyBorder="1"/>
    <xf numFmtId="0" fontId="19" fillId="34" borderId="10" xfId="0" applyFont="1" applyFill="1" applyBorder="1" applyAlignment="1">
      <alignment horizontal="right"/>
    </xf>
    <xf numFmtId="20" fontId="19" fillId="34" borderId="10" xfId="0" applyNumberFormat="1" applyFont="1" applyFill="1" applyBorder="1" applyAlignment="1">
      <alignment horizontal="center"/>
    </xf>
    <xf numFmtId="1" fontId="19" fillId="34" borderId="10" xfId="0" applyNumberFormat="1" applyFont="1" applyFill="1" applyBorder="1" applyAlignment="1">
      <alignment horizontal="center"/>
    </xf>
    <xf numFmtId="0" fontId="19" fillId="34" borderId="0" xfId="0" applyFont="1" applyFill="1" applyAlignment="1">
      <alignment horizontal="center"/>
    </xf>
    <xf numFmtId="0" fontId="19" fillId="34" borderId="0" xfId="0" applyFont="1" applyFill="1"/>
    <xf numFmtId="0" fontId="19" fillId="35" borderId="10" xfId="0" applyFont="1" applyFill="1" applyBorder="1"/>
    <xf numFmtId="0" fontId="19" fillId="35" borderId="10" xfId="0" applyFont="1" applyFill="1" applyBorder="1" applyAlignment="1">
      <alignment horizontal="right"/>
    </xf>
    <xf numFmtId="0" fontId="18" fillId="34" borderId="10" xfId="0" applyFont="1" applyFill="1" applyBorder="1" applyAlignment="1">
      <alignment horizontal="center"/>
    </xf>
    <xf numFmtId="0" fontId="18" fillId="34" borderId="10" xfId="0" applyFont="1" applyFill="1" applyBorder="1"/>
    <xf numFmtId="0" fontId="18" fillId="34" borderId="10" xfId="0" applyFont="1" applyFill="1" applyBorder="1" applyAlignment="1">
      <alignment horizontal="right"/>
    </xf>
    <xf numFmtId="20" fontId="18" fillId="34" borderId="10" xfId="0" applyNumberFormat="1" applyFont="1" applyFill="1" applyBorder="1" applyAlignment="1">
      <alignment horizontal="center"/>
    </xf>
    <xf numFmtId="1" fontId="18" fillId="34" borderId="10" xfId="0" applyNumberFormat="1" applyFont="1" applyFill="1" applyBorder="1" applyAlignment="1">
      <alignment horizontal="center"/>
    </xf>
    <xf numFmtId="0" fontId="18" fillId="34" borderId="0" xfId="0" applyFont="1" applyFill="1" applyAlignment="1">
      <alignment horizontal="center"/>
    </xf>
    <xf numFmtId="0" fontId="18" fillId="34" borderId="0" xfId="0" applyFont="1" applyFill="1"/>
    <xf numFmtId="0" fontId="18" fillId="35" borderId="10" xfId="0" applyFont="1" applyFill="1" applyBorder="1" applyAlignment="1">
      <alignment horizontal="center"/>
    </xf>
    <xf numFmtId="0" fontId="18" fillId="35" borderId="10" xfId="0" applyFont="1" applyFill="1" applyBorder="1"/>
    <xf numFmtId="0" fontId="18" fillId="35" borderId="10" xfId="0" applyFont="1" applyFill="1" applyBorder="1" applyAlignment="1">
      <alignment horizontal="right"/>
    </xf>
    <xf numFmtId="20" fontId="18" fillId="35" borderId="10" xfId="0" applyNumberFormat="1" applyFont="1" applyFill="1" applyBorder="1" applyAlignment="1">
      <alignment horizontal="center"/>
    </xf>
    <xf numFmtId="1" fontId="18" fillId="35" borderId="10" xfId="0" applyNumberFormat="1" applyFont="1" applyFill="1" applyBorder="1" applyAlignment="1">
      <alignment horizontal="center"/>
    </xf>
    <xf numFmtId="0" fontId="18" fillId="35" borderId="0" xfId="0" applyFont="1" applyFill="1" applyAlignment="1">
      <alignment horizontal="center"/>
    </xf>
    <xf numFmtId="0" fontId="18" fillId="35" borderId="0" xfId="0" applyFont="1" applyFill="1"/>
    <xf numFmtId="0" fontId="18" fillId="0" borderId="10" xfId="0" applyFont="1" applyBorder="1" applyAlignment="1">
      <alignment horizontal="center"/>
    </xf>
    <xf numFmtId="0" fontId="18" fillId="0" borderId="10" xfId="0" applyFont="1" applyBorder="1"/>
    <xf numFmtId="0" fontId="18" fillId="0" borderId="10" xfId="0" applyFont="1" applyBorder="1" applyAlignment="1">
      <alignment horizontal="right"/>
    </xf>
    <xf numFmtId="20" fontId="18" fillId="0" borderId="10" xfId="0" applyNumberFormat="1" applyFont="1" applyBorder="1" applyAlignment="1">
      <alignment horizontal="center"/>
    </xf>
    <xf numFmtId="1" fontId="18" fillId="0" borderId="10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34" borderId="0" xfId="0" applyFont="1" applyFill="1" applyBorder="1" applyAlignment="1">
      <alignment horizontal="right"/>
    </xf>
    <xf numFmtId="0" fontId="21" fillId="35" borderId="10" xfId="0" applyFont="1" applyFill="1" applyBorder="1" applyAlignment="1">
      <alignment horizontal="center"/>
    </xf>
    <xf numFmtId="0" fontId="19" fillId="36" borderId="10" xfId="0" applyFont="1" applyFill="1" applyBorder="1"/>
    <xf numFmtId="0" fontId="0" fillId="37" borderId="0" xfId="0" applyFill="1"/>
    <xf numFmtId="0" fontId="0" fillId="35" borderId="0" xfId="0" applyFill="1"/>
    <xf numFmtId="0" fontId="0" fillId="35" borderId="0" xfId="0" applyFill="1" applyBorder="1"/>
    <xf numFmtId="0" fontId="19" fillId="36" borderId="10" xfId="0" applyFont="1" applyFill="1" applyBorder="1" applyAlignment="1">
      <alignment horizontal="right"/>
    </xf>
    <xf numFmtId="0" fontId="0" fillId="35" borderId="10" xfId="0" applyFill="1" applyBorder="1"/>
    <xf numFmtId="0" fontId="23" fillId="33" borderId="10" xfId="0" applyFont="1" applyFill="1" applyBorder="1" applyAlignment="1">
      <alignment horizontal="center" vertical="center"/>
    </xf>
    <xf numFmtId="0" fontId="24" fillId="33" borderId="10" xfId="0" applyFont="1" applyFill="1" applyBorder="1" applyAlignment="1">
      <alignment horizontal="center" vertical="center"/>
    </xf>
    <xf numFmtId="1" fontId="24" fillId="33" borderId="10" xfId="0" applyNumberFormat="1" applyFont="1" applyFill="1" applyBorder="1" applyAlignment="1">
      <alignment horizontal="center" vertical="center"/>
    </xf>
    <xf numFmtId="0" fontId="25" fillId="35" borderId="10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center"/>
    </xf>
    <xf numFmtId="1" fontId="25" fillId="35" borderId="10" xfId="0" applyNumberFormat="1" applyFont="1" applyFill="1" applyBorder="1" applyAlignment="1">
      <alignment horizontal="center"/>
    </xf>
    <xf numFmtId="0" fontId="26" fillId="35" borderId="10" xfId="0" applyFont="1" applyFill="1" applyBorder="1" applyAlignment="1">
      <alignment horizontal="center"/>
    </xf>
    <xf numFmtId="0" fontId="24" fillId="35" borderId="10" xfId="0" applyFont="1" applyFill="1" applyBorder="1" applyAlignment="1">
      <alignment horizontal="center"/>
    </xf>
    <xf numFmtId="1" fontId="23" fillId="35" borderId="10" xfId="0" applyNumberFormat="1" applyFont="1" applyFill="1" applyBorder="1" applyAlignment="1">
      <alignment horizontal="center" vertical="center"/>
    </xf>
    <xf numFmtId="0" fontId="27" fillId="35" borderId="10" xfId="0" applyFont="1" applyFill="1" applyBorder="1" applyAlignment="1">
      <alignment horizontal="center"/>
    </xf>
    <xf numFmtId="164" fontId="21" fillId="35" borderId="10" xfId="0" applyNumberFormat="1" applyFont="1" applyFill="1" applyBorder="1" applyAlignment="1">
      <alignment horizontal="center"/>
    </xf>
    <xf numFmtId="0" fontId="22" fillId="35" borderId="10" xfId="0" applyFont="1" applyFill="1" applyBorder="1" applyAlignment="1">
      <alignment horizontal="center"/>
    </xf>
    <xf numFmtId="0" fontId="24" fillId="35" borderId="10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/>
    </xf>
    <xf numFmtId="164" fontId="21" fillId="35" borderId="10" xfId="0" applyNumberFormat="1" applyFont="1" applyFill="1" applyBorder="1" applyAlignment="1">
      <alignment horizontal="center" vertical="center"/>
    </xf>
    <xf numFmtId="0" fontId="23" fillId="35" borderId="10" xfId="0" applyFont="1" applyFill="1" applyBorder="1" applyAlignment="1">
      <alignment horizontal="center" vertical="center"/>
    </xf>
    <xf numFmtId="0" fontId="23" fillId="35" borderId="10" xfId="0" applyFont="1" applyFill="1" applyBorder="1" applyAlignment="1">
      <alignment horizontal="center" vertical="center" wrapText="1"/>
    </xf>
    <xf numFmtId="0" fontId="0" fillId="35" borderId="0" xfId="0" applyFill="1" applyBorder="1" applyAlignment="1">
      <alignment horizontal="center"/>
    </xf>
    <xf numFmtId="1" fontId="22" fillId="35" borderId="10" xfId="0" applyNumberFormat="1" applyFont="1" applyFill="1" applyBorder="1" applyAlignment="1">
      <alignment horizontal="center"/>
    </xf>
    <xf numFmtId="0" fontId="25" fillId="35" borderId="0" xfId="0" applyFont="1" applyFill="1" applyBorder="1" applyAlignment="1">
      <alignment horizontal="center"/>
    </xf>
    <xf numFmtId="0" fontId="19" fillId="35" borderId="0" xfId="0" applyFont="1" applyFill="1" applyBorder="1" applyAlignment="1">
      <alignment horizontal="center"/>
    </xf>
    <xf numFmtId="0" fontId="29" fillId="35" borderId="0" xfId="0" applyFont="1" applyFill="1" applyBorder="1" applyAlignment="1">
      <alignment horizontal="center"/>
    </xf>
    <xf numFmtId="0" fontId="30" fillId="35" borderId="0" xfId="0" applyFont="1" applyFill="1" applyBorder="1" applyAlignment="1">
      <alignment horizontal="center"/>
    </xf>
    <xf numFmtId="1" fontId="29" fillId="35" borderId="0" xfId="0" applyNumberFormat="1" applyFont="1" applyFill="1" applyBorder="1" applyAlignment="1">
      <alignment horizontal="center"/>
    </xf>
    <xf numFmtId="165" fontId="21" fillId="35" borderId="10" xfId="0" applyNumberFormat="1" applyFont="1" applyFill="1" applyBorder="1" applyAlignment="1">
      <alignment horizontal="center"/>
    </xf>
    <xf numFmtId="0" fontId="31" fillId="35" borderId="10" xfId="0" applyFont="1" applyFill="1" applyBorder="1" applyAlignment="1">
      <alignment horizontal="center" vertical="center"/>
    </xf>
    <xf numFmtId="0" fontId="31" fillId="35" borderId="0" xfId="0" applyFont="1" applyFill="1" applyBorder="1" applyAlignment="1">
      <alignment horizontal="center" vertical="center"/>
    </xf>
    <xf numFmtId="0" fontId="31" fillId="35" borderId="0" xfId="0" applyFont="1" applyFill="1" applyAlignment="1">
      <alignment horizontal="center" vertical="center"/>
    </xf>
    <xf numFmtId="0" fontId="31" fillId="35" borderId="12" xfId="0" applyFont="1" applyFill="1" applyBorder="1" applyAlignment="1">
      <alignment horizontal="center" vertical="center"/>
    </xf>
    <xf numFmtId="0" fontId="31" fillId="35" borderId="11" xfId="0" applyFont="1" applyFill="1" applyBorder="1" applyAlignment="1">
      <alignment horizontal="center" vertical="center"/>
    </xf>
    <xf numFmtId="0" fontId="31" fillId="34" borderId="10" xfId="0" applyFont="1" applyFill="1" applyBorder="1" applyAlignment="1">
      <alignment horizontal="center" vertical="center"/>
    </xf>
    <xf numFmtId="0" fontId="31" fillId="34" borderId="0" xfId="0" applyFont="1" applyFill="1" applyBorder="1" applyAlignment="1">
      <alignment horizontal="center" vertical="center"/>
    </xf>
    <xf numFmtId="0" fontId="31" fillId="34" borderId="0" xfId="0" applyFont="1" applyFill="1" applyAlignment="1">
      <alignment horizontal="center" vertical="center"/>
    </xf>
    <xf numFmtId="0" fontId="31" fillId="35" borderId="0" xfId="0" applyFont="1" applyFill="1" applyBorder="1" applyAlignment="1">
      <alignment horizontal="center" vertical="center" textRotation="90" wrapText="1"/>
    </xf>
    <xf numFmtId="0" fontId="31" fillId="35" borderId="10" xfId="0" applyFont="1" applyFill="1" applyBorder="1" applyAlignment="1">
      <alignment horizontal="center" vertical="center" textRotation="90" wrapText="1"/>
    </xf>
    <xf numFmtId="0" fontId="31" fillId="35" borderId="0" xfId="0" applyFont="1" applyFill="1" applyBorder="1" applyAlignment="1">
      <alignment horizontal="center" vertical="center" wrapText="1"/>
    </xf>
    <xf numFmtId="0" fontId="31" fillId="35" borderId="0" xfId="0" applyFont="1" applyFill="1" applyAlignment="1">
      <alignment horizontal="center" vertical="center" wrapText="1"/>
    </xf>
    <xf numFmtId="3" fontId="31" fillId="35" borderId="10" xfId="0" applyNumberFormat="1" applyFont="1" applyFill="1" applyBorder="1" applyAlignment="1">
      <alignment horizontal="center" vertical="center" wrapText="1"/>
    </xf>
    <xf numFmtId="9" fontId="31" fillId="35" borderId="10" xfId="0" applyNumberFormat="1" applyFont="1" applyFill="1" applyBorder="1" applyAlignment="1">
      <alignment horizontal="center" vertical="center" wrapText="1"/>
    </xf>
    <xf numFmtId="0" fontId="31" fillId="35" borderId="10" xfId="0" applyFont="1" applyFill="1" applyBorder="1" applyAlignment="1">
      <alignment horizontal="center" vertical="center" wrapText="1"/>
    </xf>
    <xf numFmtId="3" fontId="31" fillId="34" borderId="10" xfId="0" applyNumberFormat="1" applyFont="1" applyFill="1" applyBorder="1" applyAlignment="1">
      <alignment horizontal="center" vertical="center" wrapText="1"/>
    </xf>
    <xf numFmtId="9" fontId="31" fillId="34" borderId="10" xfId="0" applyNumberFormat="1" applyFont="1" applyFill="1" applyBorder="1" applyAlignment="1">
      <alignment horizontal="center" vertical="center" wrapText="1"/>
    </xf>
    <xf numFmtId="0" fontId="31" fillId="34" borderId="10" xfId="0" applyFont="1" applyFill="1" applyBorder="1" applyAlignment="1">
      <alignment horizontal="center" vertical="center" wrapText="1"/>
    </xf>
    <xf numFmtId="3" fontId="31" fillId="35" borderId="10" xfId="0" applyNumberFormat="1" applyFont="1" applyFill="1" applyBorder="1" applyAlignment="1">
      <alignment vertical="center" wrapText="1"/>
    </xf>
    <xf numFmtId="0" fontId="31" fillId="34" borderId="13" xfId="0" applyFont="1" applyFill="1" applyBorder="1" applyAlignment="1">
      <alignment horizontal="center" vertical="center"/>
    </xf>
    <xf numFmtId="3" fontId="31" fillId="34" borderId="13" xfId="0" applyNumberFormat="1" applyFont="1" applyFill="1" applyBorder="1" applyAlignment="1">
      <alignment horizontal="center" vertical="center" wrapText="1"/>
    </xf>
    <xf numFmtId="9" fontId="31" fillId="34" borderId="13" xfId="0" applyNumberFormat="1" applyFont="1" applyFill="1" applyBorder="1" applyAlignment="1">
      <alignment horizontal="center" vertical="center" wrapText="1"/>
    </xf>
    <xf numFmtId="0" fontId="31" fillId="34" borderId="13" xfId="0" applyFont="1" applyFill="1" applyBorder="1" applyAlignment="1">
      <alignment horizontal="center" vertical="center" wrapText="1"/>
    </xf>
    <xf numFmtId="0" fontId="31" fillId="35" borderId="19" xfId="0" applyFont="1" applyFill="1" applyBorder="1" applyAlignment="1">
      <alignment horizontal="center" vertical="center"/>
    </xf>
    <xf numFmtId="0" fontId="31" fillId="35" borderId="20" xfId="0" applyFont="1" applyFill="1" applyBorder="1" applyAlignment="1">
      <alignment horizontal="center" vertical="center"/>
    </xf>
    <xf numFmtId="3" fontId="31" fillId="35" borderId="20" xfId="0" applyNumberFormat="1" applyFont="1" applyFill="1" applyBorder="1" applyAlignment="1">
      <alignment horizontal="center" vertical="center"/>
    </xf>
    <xf numFmtId="3" fontId="31" fillId="35" borderId="21" xfId="0" applyNumberFormat="1" applyFont="1" applyFill="1" applyBorder="1" applyAlignment="1">
      <alignment horizontal="center" vertical="center"/>
    </xf>
    <xf numFmtId="1" fontId="31" fillId="35" borderId="10" xfId="0" applyNumberFormat="1" applyFont="1" applyFill="1" applyBorder="1" applyAlignment="1">
      <alignment horizontal="center" vertical="center" wrapText="1"/>
    </xf>
    <xf numFmtId="1" fontId="31" fillId="34" borderId="10" xfId="0" applyNumberFormat="1" applyFont="1" applyFill="1" applyBorder="1" applyAlignment="1">
      <alignment horizontal="center" vertical="center" wrapText="1"/>
    </xf>
    <xf numFmtId="1" fontId="31" fillId="34" borderId="13" xfId="0" applyNumberFormat="1" applyFont="1" applyFill="1" applyBorder="1" applyAlignment="1">
      <alignment horizontal="center" vertical="center" wrapText="1"/>
    </xf>
    <xf numFmtId="1" fontId="31" fillId="35" borderId="20" xfId="0" applyNumberFormat="1" applyFont="1" applyFill="1" applyBorder="1" applyAlignment="1">
      <alignment horizontal="center" vertical="center"/>
    </xf>
    <xf numFmtId="1" fontId="31" fillId="35" borderId="0" xfId="0" applyNumberFormat="1" applyFont="1" applyFill="1" applyBorder="1" applyAlignment="1">
      <alignment horizontal="center" vertical="center"/>
    </xf>
    <xf numFmtId="1" fontId="31" fillId="35" borderId="0" xfId="0" applyNumberFormat="1" applyFont="1" applyFill="1" applyAlignment="1">
      <alignment horizontal="center" vertical="center"/>
    </xf>
    <xf numFmtId="0" fontId="31" fillId="35" borderId="13" xfId="0" applyFont="1" applyFill="1" applyBorder="1" applyAlignment="1">
      <alignment horizontal="center" vertical="center"/>
    </xf>
    <xf numFmtId="0" fontId="31" fillId="35" borderId="17" xfId="0" applyFont="1" applyFill="1" applyBorder="1" applyAlignment="1">
      <alignment horizontal="center" vertical="center"/>
    </xf>
    <xf numFmtId="0" fontId="31" fillId="35" borderId="18" xfId="0" applyFont="1" applyFill="1" applyBorder="1" applyAlignment="1">
      <alignment horizontal="center" vertical="center"/>
    </xf>
    <xf numFmtId="0" fontId="32" fillId="38" borderId="10" xfId="0" applyFont="1" applyFill="1" applyBorder="1" applyAlignment="1">
      <alignment horizontal="right" vertical="center" wrapText="1"/>
    </xf>
    <xf numFmtId="0" fontId="32" fillId="38" borderId="10" xfId="0" applyFont="1" applyFill="1" applyBorder="1" applyAlignment="1">
      <alignment horizontal="center" vertical="center" wrapText="1"/>
    </xf>
    <xf numFmtId="0" fontId="32" fillId="38" borderId="10" xfId="0" applyFont="1" applyFill="1" applyBorder="1" applyAlignment="1">
      <alignment horizontal="center" vertical="center" textRotation="90" wrapText="1"/>
    </xf>
    <xf numFmtId="3" fontId="32" fillId="38" borderId="14" xfId="0" applyNumberFormat="1" applyFont="1" applyFill="1" applyBorder="1" applyAlignment="1">
      <alignment horizontal="center" vertical="center" textRotation="90" wrapText="1" readingOrder="2"/>
    </xf>
    <xf numFmtId="9" fontId="32" fillId="38" borderId="14" xfId="0" applyNumberFormat="1" applyFont="1" applyFill="1" applyBorder="1" applyAlignment="1">
      <alignment horizontal="center" vertical="center" textRotation="90" wrapText="1" readingOrder="2"/>
    </xf>
    <xf numFmtId="3" fontId="32" fillId="38" borderId="14" xfId="0" applyNumberFormat="1" applyFont="1" applyFill="1" applyBorder="1" applyAlignment="1">
      <alignment horizontal="center" vertical="center" wrapText="1" readingOrder="2"/>
    </xf>
    <xf numFmtId="1" fontId="33" fillId="38" borderId="14" xfId="0" applyNumberFormat="1" applyFont="1" applyFill="1" applyBorder="1" applyAlignment="1">
      <alignment horizontal="center" vertical="center" wrapText="1" readingOrder="2"/>
    </xf>
    <xf numFmtId="3" fontId="33" fillId="38" borderId="14" xfId="0" applyNumberFormat="1" applyFont="1" applyFill="1" applyBorder="1" applyAlignment="1">
      <alignment horizontal="center" vertical="center" wrapText="1" readingOrder="2"/>
    </xf>
    <xf numFmtId="0" fontId="32" fillId="38" borderId="14" xfId="0" applyFont="1" applyFill="1" applyBorder="1" applyAlignment="1">
      <alignment horizontal="center" vertical="center" wrapText="1"/>
    </xf>
    <xf numFmtId="3" fontId="32" fillId="38" borderId="14" xfId="0" applyNumberFormat="1" applyFont="1" applyFill="1" applyBorder="1" applyAlignment="1">
      <alignment horizontal="center" vertical="center" wrapText="1"/>
    </xf>
    <xf numFmtId="3" fontId="32" fillId="38" borderId="15" xfId="0" applyNumberFormat="1" applyFont="1" applyFill="1" applyBorder="1" applyAlignment="1">
      <alignment horizontal="center" vertical="center" wrapText="1"/>
    </xf>
    <xf numFmtId="0" fontId="32" fillId="38" borderId="16" xfId="0" applyFont="1" applyFill="1" applyBorder="1" applyAlignment="1">
      <alignment horizontal="center" vertical="center" wrapText="1"/>
    </xf>
    <xf numFmtId="3" fontId="32" fillId="38" borderId="13" xfId="0" applyNumberFormat="1" applyFont="1" applyFill="1" applyBorder="1" applyAlignment="1">
      <alignment horizontal="center" vertical="center" wrapText="1"/>
    </xf>
    <xf numFmtId="0" fontId="32" fillId="35" borderId="10" xfId="0" applyFont="1" applyFill="1" applyBorder="1" applyAlignment="1">
      <alignment horizontal="right" vertical="center" wrapText="1"/>
    </xf>
    <xf numFmtId="0" fontId="32" fillId="34" borderId="10" xfId="0" applyFont="1" applyFill="1" applyBorder="1" applyAlignment="1">
      <alignment horizontal="right" vertical="center" wrapText="1"/>
    </xf>
    <xf numFmtId="0" fontId="32" fillId="34" borderId="13" xfId="0" applyFont="1" applyFill="1" applyBorder="1" applyAlignment="1">
      <alignment horizontal="right" vertical="center" wrapText="1"/>
    </xf>
    <xf numFmtId="0" fontId="32" fillId="35" borderId="20" xfId="0" applyFont="1" applyFill="1" applyBorder="1" applyAlignment="1">
      <alignment horizontal="right" vertical="center" wrapText="1"/>
    </xf>
    <xf numFmtId="0" fontId="32" fillId="35" borderId="0" xfId="0" applyFont="1" applyFill="1" applyBorder="1" applyAlignment="1">
      <alignment horizontal="right" vertical="center" wrapText="1"/>
    </xf>
    <xf numFmtId="0" fontId="32" fillId="35" borderId="0" xfId="0" applyFont="1" applyFill="1" applyAlignment="1">
      <alignment horizontal="right" vertical="center" wrapText="1"/>
    </xf>
    <xf numFmtId="0" fontId="32" fillId="35" borderId="10" xfId="0" applyFont="1" applyFill="1" applyBorder="1" applyAlignment="1">
      <alignment horizontal="right" vertical="center"/>
    </xf>
    <xf numFmtId="0" fontId="32" fillId="34" borderId="10" xfId="0" applyFont="1" applyFill="1" applyBorder="1" applyAlignment="1">
      <alignment horizontal="right" vertical="center"/>
    </xf>
    <xf numFmtId="0" fontId="32" fillId="35" borderId="13" xfId="0" applyFont="1" applyFill="1" applyBorder="1" applyAlignment="1">
      <alignment horizontal="right" vertical="center"/>
    </xf>
    <xf numFmtId="0" fontId="32" fillId="35" borderId="17" xfId="0" applyFont="1" applyFill="1" applyBorder="1" applyAlignment="1">
      <alignment horizontal="right" vertical="center"/>
    </xf>
    <xf numFmtId="0" fontId="32" fillId="35" borderId="18" xfId="0" applyFont="1" applyFill="1" applyBorder="1" applyAlignment="1">
      <alignment horizontal="right" vertical="center"/>
    </xf>
    <xf numFmtId="0" fontId="32" fillId="34" borderId="13" xfId="0" applyFont="1" applyFill="1" applyBorder="1" applyAlignment="1">
      <alignment horizontal="right" vertical="center"/>
    </xf>
    <xf numFmtId="0" fontId="32" fillId="35" borderId="20" xfId="0" applyFont="1" applyFill="1" applyBorder="1" applyAlignment="1">
      <alignment horizontal="right" vertical="center"/>
    </xf>
    <xf numFmtId="0" fontId="32" fillId="35" borderId="0" xfId="0" applyFont="1" applyFill="1" applyBorder="1" applyAlignment="1">
      <alignment horizontal="right" vertical="center"/>
    </xf>
    <xf numFmtId="0" fontId="32" fillId="35" borderId="0" xfId="0" applyFont="1" applyFill="1" applyAlignment="1">
      <alignment horizontal="right" vertical="center"/>
    </xf>
    <xf numFmtId="0" fontId="34" fillId="38" borderId="10" xfId="0" applyFont="1" applyFill="1" applyBorder="1" applyAlignment="1">
      <alignment horizontal="right" vertical="center" wrapText="1"/>
    </xf>
    <xf numFmtId="0" fontId="34" fillId="35" borderId="10" xfId="0" applyFont="1" applyFill="1" applyBorder="1" applyAlignment="1">
      <alignment horizontal="right" vertical="center" wrapText="1"/>
    </xf>
    <xf numFmtId="0" fontId="34" fillId="34" borderId="10" xfId="0" applyFont="1" applyFill="1" applyBorder="1" applyAlignment="1">
      <alignment horizontal="right" vertical="center" wrapText="1"/>
    </xf>
    <xf numFmtId="0" fontId="34" fillId="35" borderId="13" xfId="0" applyFont="1" applyFill="1" applyBorder="1" applyAlignment="1">
      <alignment horizontal="right" vertical="center" wrapText="1"/>
    </xf>
    <xf numFmtId="0" fontId="34" fillId="35" borderId="17" xfId="0" applyFont="1" applyFill="1" applyBorder="1" applyAlignment="1">
      <alignment horizontal="right" vertical="center" wrapText="1"/>
    </xf>
    <xf numFmtId="0" fontId="34" fillId="35" borderId="18" xfId="0" applyFont="1" applyFill="1" applyBorder="1" applyAlignment="1">
      <alignment horizontal="right" vertical="center" wrapText="1"/>
    </xf>
    <xf numFmtId="0" fontId="34" fillId="34" borderId="13" xfId="0" applyFont="1" applyFill="1" applyBorder="1" applyAlignment="1">
      <alignment horizontal="right" vertical="center" wrapText="1"/>
    </xf>
    <xf numFmtId="0" fontId="34" fillId="35" borderId="20" xfId="0" applyFont="1" applyFill="1" applyBorder="1" applyAlignment="1">
      <alignment horizontal="right" vertical="center" wrapText="1"/>
    </xf>
    <xf numFmtId="0" fontId="34" fillId="35" borderId="0" xfId="0" applyFont="1" applyFill="1" applyBorder="1" applyAlignment="1">
      <alignment horizontal="right" vertical="center" wrapText="1"/>
    </xf>
    <xf numFmtId="0" fontId="34" fillId="35" borderId="18" xfId="0" applyFont="1" applyFill="1" applyBorder="1" applyAlignment="1">
      <alignment horizontal="righ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FA8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termLessonDetails('e72c7bb8-3b17-419e-a420-5e954ee2d439');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39"/>
  <sheetViews>
    <sheetView rightToLeft="1" tabSelected="1" zoomScaleNormal="100" workbookViewId="0">
      <pane ySplit="1" topLeftCell="A2" activePane="bottomLeft" state="frozen"/>
      <selection pane="bottomLeft" activeCell="E18" sqref="E18"/>
    </sheetView>
  </sheetViews>
  <sheetFormatPr defaultColWidth="8.140625" defaultRowHeight="19.5"/>
  <cols>
    <col min="1" max="1" width="6.42578125" style="81" customWidth="1"/>
    <col min="2" max="2" width="19.5703125" style="142" customWidth="1"/>
    <col min="3" max="3" width="18.5703125" style="81" customWidth="1"/>
    <col min="4" max="4" width="18.7109375" style="81" customWidth="1"/>
    <col min="5" max="5" width="11.140625" style="144" customWidth="1"/>
    <col min="6" max="6" width="28" style="133" customWidth="1"/>
    <col min="7" max="7" width="7" style="81" customWidth="1"/>
    <col min="8" max="10" width="4.5703125" style="81" bestFit="1" customWidth="1"/>
    <col min="11" max="11" width="5.140625" style="81" bestFit="1" customWidth="1"/>
    <col min="12" max="12" width="6.28515625" style="81" customWidth="1"/>
    <col min="13" max="13" width="5.140625" style="81" bestFit="1" customWidth="1"/>
    <col min="14" max="14" width="4.85546875" style="81" customWidth="1"/>
    <col min="15" max="15" width="7.7109375" style="81" customWidth="1"/>
    <col min="16" max="17" width="5.42578125" style="81" bestFit="1" customWidth="1"/>
    <col min="18" max="21" width="5.28515625" style="81" customWidth="1"/>
    <col min="22" max="23" width="5.42578125" style="81" bestFit="1" customWidth="1"/>
    <col min="24" max="24" width="9.5703125" style="81" customWidth="1"/>
    <col min="25" max="25" width="18.5703125" style="81" customWidth="1"/>
    <col min="26" max="26" width="17.140625" style="81" customWidth="1"/>
    <col min="27" max="27" width="15.42578125" style="81" customWidth="1"/>
    <col min="28" max="28" width="33.5703125" style="111" customWidth="1"/>
    <col min="29" max="29" width="7.42578125" style="81" customWidth="1"/>
    <col min="30" max="30" width="6" style="81" customWidth="1"/>
    <col min="31" max="31" width="12.28515625" style="81" customWidth="1"/>
    <col min="32" max="32" width="5.7109375" style="81" customWidth="1"/>
    <col min="33" max="33" width="11.5703125" style="81" customWidth="1"/>
    <col min="34" max="34" width="5.7109375" style="81" customWidth="1"/>
    <col min="35" max="35" width="12.7109375" style="81" customWidth="1"/>
    <col min="36" max="36" width="7.7109375" style="81" customWidth="1"/>
    <col min="37" max="37" width="11.85546875" style="81" customWidth="1"/>
    <col min="38" max="38" width="30.5703125" style="81" customWidth="1"/>
    <col min="39" max="39" width="5.140625" style="81" customWidth="1"/>
    <col min="40" max="40" width="5.85546875" style="81" customWidth="1"/>
    <col min="41" max="16384" width="8.140625" style="81"/>
  </cols>
  <sheetData>
    <row r="1" spans="1:47" s="90" customFormat="1" ht="97.5" customHeight="1">
      <c r="A1" s="116" t="s">
        <v>686</v>
      </c>
      <c r="B1" s="115" t="s">
        <v>11</v>
      </c>
      <c r="C1" s="116" t="s">
        <v>10</v>
      </c>
      <c r="D1" s="116" t="s">
        <v>338</v>
      </c>
      <c r="E1" s="143" t="s">
        <v>667</v>
      </c>
      <c r="F1" s="116" t="s">
        <v>688</v>
      </c>
      <c r="G1" s="117" t="s">
        <v>335</v>
      </c>
      <c r="H1" s="117" t="s">
        <v>666</v>
      </c>
      <c r="I1" s="117" t="s">
        <v>2</v>
      </c>
      <c r="J1" s="117" t="s">
        <v>3</v>
      </c>
      <c r="K1" s="117" t="s">
        <v>4</v>
      </c>
      <c r="L1" s="118" t="s">
        <v>668</v>
      </c>
      <c r="M1" s="118"/>
      <c r="N1" s="118"/>
      <c r="O1" s="119" t="s">
        <v>669</v>
      </c>
      <c r="P1" s="119" t="s">
        <v>670</v>
      </c>
      <c r="Q1" s="118" t="s">
        <v>671</v>
      </c>
      <c r="R1" s="118" t="s">
        <v>672</v>
      </c>
      <c r="S1" s="118" t="s">
        <v>673</v>
      </c>
      <c r="T1" s="118" t="s">
        <v>4</v>
      </c>
      <c r="U1" s="118" t="s">
        <v>668</v>
      </c>
      <c r="V1" s="118" t="s">
        <v>674</v>
      </c>
      <c r="W1" s="118" t="s">
        <v>340</v>
      </c>
      <c r="X1" s="120" t="s">
        <v>675</v>
      </c>
      <c r="Y1" s="120" t="s">
        <v>676</v>
      </c>
      <c r="Z1" s="120" t="s">
        <v>677</v>
      </c>
      <c r="AA1" s="120" t="s">
        <v>678</v>
      </c>
      <c r="AB1" s="121" t="s">
        <v>679</v>
      </c>
      <c r="AC1" s="122" t="s">
        <v>680</v>
      </c>
      <c r="AD1" s="123" t="s">
        <v>681</v>
      </c>
      <c r="AE1" s="124" t="s">
        <v>682</v>
      </c>
      <c r="AF1" s="124" t="s">
        <v>681</v>
      </c>
      <c r="AG1" s="124" t="s">
        <v>249</v>
      </c>
      <c r="AH1" s="124" t="s">
        <v>681</v>
      </c>
      <c r="AI1" s="125" t="s">
        <v>683</v>
      </c>
      <c r="AJ1" s="126" t="s">
        <v>681</v>
      </c>
      <c r="AK1" s="127" t="s">
        <v>684</v>
      </c>
      <c r="AL1" s="87"/>
      <c r="AM1" s="88" t="s">
        <v>665</v>
      </c>
      <c r="AN1" s="88" t="s">
        <v>340</v>
      </c>
      <c r="AO1" s="89"/>
      <c r="AP1" s="89"/>
      <c r="AQ1" s="89"/>
      <c r="AR1" s="89"/>
      <c r="AS1" s="89"/>
      <c r="AT1" s="89"/>
      <c r="AU1" s="89"/>
    </row>
    <row r="2" spans="1:47" ht="36.75" customHeight="1">
      <c r="A2" s="79">
        <v>1</v>
      </c>
      <c r="B2" s="134" t="s">
        <v>417</v>
      </c>
      <c r="C2" s="79">
        <v>640038719</v>
      </c>
      <c r="D2" s="79">
        <v>9157212292</v>
      </c>
      <c r="E2" s="144" t="s">
        <v>134</v>
      </c>
      <c r="F2" s="128" t="s">
        <v>74</v>
      </c>
      <c r="G2" s="79">
        <v>9</v>
      </c>
      <c r="H2" s="79">
        <v>2</v>
      </c>
      <c r="I2" s="79">
        <v>0</v>
      </c>
      <c r="J2" s="79">
        <v>32</v>
      </c>
      <c r="K2" s="82">
        <v>0</v>
      </c>
      <c r="L2" s="91">
        <f>K2*2/3</f>
        <v>0</v>
      </c>
      <c r="M2" s="91">
        <f t="shared" ref="M2:M65" si="0">SUM(J2+L2)</f>
        <v>32</v>
      </c>
      <c r="N2" s="91">
        <f>P2/16</f>
        <v>0.625</v>
      </c>
      <c r="O2" s="92">
        <f>N2</f>
        <v>0.625</v>
      </c>
      <c r="P2" s="79">
        <v>10</v>
      </c>
      <c r="Q2" s="91">
        <f t="shared" ref="Q2:R17" si="1">H2</f>
        <v>2</v>
      </c>
      <c r="R2" s="91">
        <f t="shared" si="1"/>
        <v>0</v>
      </c>
      <c r="S2" s="91">
        <f t="shared" ref="S2:S65" si="2">J2*O2</f>
        <v>20</v>
      </c>
      <c r="T2" s="91">
        <f t="shared" ref="T2:T65" si="3">K2*O2</f>
        <v>0</v>
      </c>
      <c r="U2" s="91">
        <f t="shared" ref="U2:U65" si="4">L2*O2</f>
        <v>0</v>
      </c>
      <c r="V2" s="91">
        <f>U2+S2</f>
        <v>20</v>
      </c>
      <c r="W2" s="91">
        <v>20</v>
      </c>
      <c r="X2" s="91">
        <v>190000</v>
      </c>
      <c r="Y2" s="91">
        <f>X2*W2+(AE2+AG2+AI2+AK2)</f>
        <v>3800000</v>
      </c>
      <c r="Z2" s="91">
        <f>Y2*10%</f>
        <v>380000</v>
      </c>
      <c r="AA2" s="91">
        <f>Y2-Z2</f>
        <v>3420000</v>
      </c>
      <c r="AB2" s="106"/>
      <c r="AC2" s="93" t="s">
        <v>685</v>
      </c>
      <c r="AD2" s="93"/>
      <c r="AE2" s="91">
        <f>AD2*(3*X2)</f>
        <v>0</v>
      </c>
      <c r="AF2" s="91"/>
      <c r="AG2" s="91">
        <f>AF2*250000</f>
        <v>0</v>
      </c>
      <c r="AH2" s="91"/>
      <c r="AI2" s="91">
        <f>AH2*50000</f>
        <v>0</v>
      </c>
      <c r="AJ2" s="93"/>
      <c r="AK2" s="91">
        <f>(AJ2*X2)</f>
        <v>0</v>
      </c>
      <c r="AL2" s="80"/>
      <c r="AM2" s="79">
        <v>10</v>
      </c>
      <c r="AN2" s="79">
        <v>32</v>
      </c>
    </row>
    <row r="3" spans="1:47" s="86" customFormat="1" ht="36.75" customHeight="1">
      <c r="A3" s="84">
        <v>2</v>
      </c>
      <c r="B3" s="135" t="s">
        <v>235</v>
      </c>
      <c r="C3" s="84">
        <v>6529964691</v>
      </c>
      <c r="D3" s="84">
        <v>9158642289</v>
      </c>
      <c r="E3" s="145" t="s">
        <v>134</v>
      </c>
      <c r="F3" s="129" t="s">
        <v>234</v>
      </c>
      <c r="G3" s="84" t="s">
        <v>426</v>
      </c>
      <c r="H3" s="84">
        <v>2</v>
      </c>
      <c r="I3" s="84">
        <v>0</v>
      </c>
      <c r="J3" s="84">
        <v>32</v>
      </c>
      <c r="K3" s="84">
        <v>0</v>
      </c>
      <c r="L3" s="94">
        <f t="shared" ref="L3:L66" si="5">K3*2/3</f>
        <v>0</v>
      </c>
      <c r="M3" s="94">
        <f t="shared" si="0"/>
        <v>32</v>
      </c>
      <c r="N3" s="94">
        <f t="shared" ref="N3:N66" si="6">P3/16</f>
        <v>0.8125</v>
      </c>
      <c r="O3" s="95">
        <f t="shared" ref="O3:O66" si="7">N3</f>
        <v>0.8125</v>
      </c>
      <c r="P3" s="84">
        <v>13</v>
      </c>
      <c r="Q3" s="94">
        <f t="shared" si="1"/>
        <v>2</v>
      </c>
      <c r="R3" s="94">
        <f t="shared" si="1"/>
        <v>0</v>
      </c>
      <c r="S3" s="94">
        <f t="shared" si="2"/>
        <v>26</v>
      </c>
      <c r="T3" s="94">
        <f t="shared" si="3"/>
        <v>0</v>
      </c>
      <c r="U3" s="94">
        <f t="shared" si="4"/>
        <v>0</v>
      </c>
      <c r="V3" s="94">
        <f t="shared" ref="V3:V66" si="8">U3+S3</f>
        <v>26</v>
      </c>
      <c r="W3" s="94">
        <v>26</v>
      </c>
      <c r="X3" s="94">
        <v>190000</v>
      </c>
      <c r="Y3" s="94">
        <f t="shared" ref="Y3:Y66" si="9">X3*W3+(AE3+AG3+AI3+AK3)</f>
        <v>4940000</v>
      </c>
      <c r="Z3" s="94">
        <f t="shared" ref="Z3:Z66" si="10">Y3*10%</f>
        <v>494000</v>
      </c>
      <c r="AA3" s="94">
        <f t="shared" ref="AA3:AA66" si="11">Y3-Z3</f>
        <v>4446000</v>
      </c>
      <c r="AB3" s="107"/>
      <c r="AC3" s="96" t="s">
        <v>685</v>
      </c>
      <c r="AD3" s="84"/>
      <c r="AE3" s="94">
        <f t="shared" ref="AE3:AE66" si="12">AD3*(3*X3)</f>
        <v>0</v>
      </c>
      <c r="AF3" s="84"/>
      <c r="AG3" s="94">
        <f t="shared" ref="AG3:AG66" si="13">AF3*250000</f>
        <v>0</v>
      </c>
      <c r="AH3" s="84"/>
      <c r="AI3" s="94">
        <f t="shared" ref="AI3:AI66" si="14">AH3*50000</f>
        <v>0</v>
      </c>
      <c r="AJ3" s="84"/>
      <c r="AK3" s="94">
        <f t="shared" ref="AK3:AK66" si="15">(AJ3*X3)</f>
        <v>0</v>
      </c>
      <c r="AL3" s="85"/>
      <c r="AM3" s="84">
        <v>12</v>
      </c>
      <c r="AN3" s="84">
        <v>32</v>
      </c>
    </row>
    <row r="4" spans="1:47" ht="36.75" customHeight="1">
      <c r="A4" s="112">
        <v>3</v>
      </c>
      <c r="B4" s="136" t="s">
        <v>258</v>
      </c>
      <c r="C4" s="79">
        <v>651664071</v>
      </c>
      <c r="D4" s="112">
        <v>9155623482</v>
      </c>
      <c r="E4" s="146" t="s">
        <v>134</v>
      </c>
      <c r="F4" s="128" t="s">
        <v>257</v>
      </c>
      <c r="G4" s="79">
        <v>8</v>
      </c>
      <c r="H4" s="79">
        <v>2</v>
      </c>
      <c r="I4" s="79">
        <v>0</v>
      </c>
      <c r="J4" s="79">
        <v>32</v>
      </c>
      <c r="K4" s="79">
        <v>0</v>
      </c>
      <c r="L4" s="91">
        <f t="shared" si="5"/>
        <v>0</v>
      </c>
      <c r="M4" s="91">
        <f t="shared" si="0"/>
        <v>32</v>
      </c>
      <c r="N4" s="91">
        <f t="shared" si="6"/>
        <v>0.5625</v>
      </c>
      <c r="O4" s="92">
        <f t="shared" si="7"/>
        <v>0.5625</v>
      </c>
      <c r="P4" s="79">
        <v>9</v>
      </c>
      <c r="Q4" s="91">
        <f t="shared" si="1"/>
        <v>2</v>
      </c>
      <c r="R4" s="91">
        <f t="shared" si="1"/>
        <v>0</v>
      </c>
      <c r="S4" s="91">
        <f t="shared" si="2"/>
        <v>18</v>
      </c>
      <c r="T4" s="91">
        <f t="shared" si="3"/>
        <v>0</v>
      </c>
      <c r="U4" s="91">
        <f t="shared" si="4"/>
        <v>0</v>
      </c>
      <c r="V4" s="91">
        <f t="shared" si="8"/>
        <v>18</v>
      </c>
      <c r="W4" s="91">
        <f>SUM(V4:V7)</f>
        <v>70</v>
      </c>
      <c r="X4" s="97">
        <v>190000</v>
      </c>
      <c r="Y4" s="91">
        <f t="shared" si="9"/>
        <v>14440000</v>
      </c>
      <c r="Z4" s="91">
        <f t="shared" si="10"/>
        <v>1444000</v>
      </c>
      <c r="AA4" s="91">
        <f t="shared" si="11"/>
        <v>12996000</v>
      </c>
      <c r="AB4" s="106"/>
      <c r="AC4" s="93" t="s">
        <v>685</v>
      </c>
      <c r="AD4" s="79">
        <v>2</v>
      </c>
      <c r="AE4" s="91">
        <f t="shared" si="12"/>
        <v>1140000</v>
      </c>
      <c r="AF4" s="79"/>
      <c r="AG4" s="91">
        <f t="shared" si="13"/>
        <v>0</v>
      </c>
      <c r="AH4" s="79"/>
      <c r="AI4" s="91">
        <f t="shared" si="14"/>
        <v>0</v>
      </c>
      <c r="AJ4" s="79"/>
      <c r="AK4" s="91">
        <f t="shared" si="15"/>
        <v>0</v>
      </c>
      <c r="AL4" s="80"/>
      <c r="AM4" s="79">
        <v>9</v>
      </c>
      <c r="AN4" s="79">
        <v>32</v>
      </c>
    </row>
    <row r="5" spans="1:47" ht="36.75" customHeight="1">
      <c r="A5" s="113"/>
      <c r="B5" s="137"/>
      <c r="C5" s="79">
        <v>651664071</v>
      </c>
      <c r="D5" s="113"/>
      <c r="E5" s="147"/>
      <c r="F5" s="128" t="s">
        <v>261</v>
      </c>
      <c r="G5" s="79">
        <v>23</v>
      </c>
      <c r="H5" s="79">
        <v>1</v>
      </c>
      <c r="I5" s="79">
        <v>0</v>
      </c>
      <c r="J5" s="79">
        <v>16</v>
      </c>
      <c r="K5" s="79">
        <v>0</v>
      </c>
      <c r="L5" s="91">
        <f t="shared" si="5"/>
        <v>0</v>
      </c>
      <c r="M5" s="91">
        <f t="shared" si="0"/>
        <v>16</v>
      </c>
      <c r="N5" s="91">
        <f t="shared" si="6"/>
        <v>0.8125</v>
      </c>
      <c r="O5" s="92">
        <f t="shared" si="7"/>
        <v>0.8125</v>
      </c>
      <c r="P5" s="79">
        <v>13</v>
      </c>
      <c r="Q5" s="91">
        <f t="shared" si="1"/>
        <v>1</v>
      </c>
      <c r="R5" s="91">
        <f t="shared" si="1"/>
        <v>0</v>
      </c>
      <c r="S5" s="91">
        <f t="shared" si="2"/>
        <v>13</v>
      </c>
      <c r="T5" s="91">
        <f t="shared" si="3"/>
        <v>0</v>
      </c>
      <c r="U5" s="91">
        <f t="shared" si="4"/>
        <v>0</v>
      </c>
      <c r="V5" s="91">
        <f t="shared" si="8"/>
        <v>13</v>
      </c>
      <c r="W5" s="91"/>
      <c r="X5" s="97"/>
      <c r="Y5" s="91">
        <f t="shared" si="9"/>
        <v>0</v>
      </c>
      <c r="Z5" s="91">
        <f t="shared" si="10"/>
        <v>0</v>
      </c>
      <c r="AA5" s="91">
        <f t="shared" si="11"/>
        <v>0</v>
      </c>
      <c r="AB5" s="106"/>
      <c r="AC5" s="93" t="s">
        <v>685</v>
      </c>
      <c r="AD5" s="79"/>
      <c r="AE5" s="91">
        <f t="shared" si="12"/>
        <v>0</v>
      </c>
      <c r="AF5" s="79"/>
      <c r="AG5" s="91">
        <f t="shared" si="13"/>
        <v>0</v>
      </c>
      <c r="AH5" s="79"/>
      <c r="AI5" s="91">
        <f t="shared" si="14"/>
        <v>0</v>
      </c>
      <c r="AJ5" s="79"/>
      <c r="AK5" s="91">
        <f t="shared" si="15"/>
        <v>0</v>
      </c>
      <c r="AL5" s="80"/>
      <c r="AM5" s="79">
        <v>12</v>
      </c>
      <c r="AN5" s="79">
        <v>16</v>
      </c>
    </row>
    <row r="6" spans="1:47" ht="36.75" customHeight="1">
      <c r="A6" s="113"/>
      <c r="B6" s="137"/>
      <c r="C6" s="79">
        <v>651664071</v>
      </c>
      <c r="D6" s="113"/>
      <c r="E6" s="147"/>
      <c r="F6" s="128" t="s">
        <v>262</v>
      </c>
      <c r="G6" s="79" t="s">
        <v>482</v>
      </c>
      <c r="H6" s="79">
        <v>1</v>
      </c>
      <c r="I6" s="79">
        <v>1</v>
      </c>
      <c r="J6" s="79">
        <v>16</v>
      </c>
      <c r="K6" s="79">
        <v>48</v>
      </c>
      <c r="L6" s="91">
        <f t="shared" si="5"/>
        <v>32</v>
      </c>
      <c r="M6" s="91">
        <f t="shared" si="0"/>
        <v>48</v>
      </c>
      <c r="N6" s="91">
        <f t="shared" si="6"/>
        <v>0.8125</v>
      </c>
      <c r="O6" s="92">
        <f t="shared" si="7"/>
        <v>0.8125</v>
      </c>
      <c r="P6" s="79">
        <v>13</v>
      </c>
      <c r="Q6" s="91">
        <f t="shared" si="1"/>
        <v>1</v>
      </c>
      <c r="R6" s="91">
        <f t="shared" si="1"/>
        <v>1</v>
      </c>
      <c r="S6" s="91">
        <f t="shared" si="2"/>
        <v>13</v>
      </c>
      <c r="T6" s="91">
        <f t="shared" si="3"/>
        <v>39</v>
      </c>
      <c r="U6" s="91">
        <f t="shared" si="4"/>
        <v>26</v>
      </c>
      <c r="V6" s="91">
        <f t="shared" si="8"/>
        <v>39</v>
      </c>
      <c r="W6" s="91"/>
      <c r="X6" s="97"/>
      <c r="Y6" s="91">
        <f t="shared" si="9"/>
        <v>0</v>
      </c>
      <c r="Z6" s="91">
        <f t="shared" si="10"/>
        <v>0</v>
      </c>
      <c r="AA6" s="91">
        <f t="shared" si="11"/>
        <v>0</v>
      </c>
      <c r="AB6" s="106"/>
      <c r="AC6" s="93" t="s">
        <v>685</v>
      </c>
      <c r="AD6" s="79"/>
      <c r="AE6" s="91">
        <f t="shared" si="12"/>
        <v>0</v>
      </c>
      <c r="AF6" s="79"/>
      <c r="AG6" s="91">
        <f t="shared" si="13"/>
        <v>0</v>
      </c>
      <c r="AH6" s="79"/>
      <c r="AI6" s="91">
        <f t="shared" si="14"/>
        <v>0</v>
      </c>
      <c r="AJ6" s="79"/>
      <c r="AK6" s="91">
        <f t="shared" si="15"/>
        <v>0</v>
      </c>
      <c r="AL6" s="80"/>
      <c r="AM6" s="79">
        <v>13</v>
      </c>
      <c r="AN6" s="79">
        <v>64</v>
      </c>
    </row>
    <row r="7" spans="1:47" ht="36.75" customHeight="1">
      <c r="A7" s="114"/>
      <c r="B7" s="138"/>
      <c r="C7" s="79"/>
      <c r="D7" s="114"/>
      <c r="E7" s="148"/>
      <c r="F7" s="128" t="s">
        <v>81</v>
      </c>
      <c r="G7" s="79">
        <v>2</v>
      </c>
      <c r="H7" s="79">
        <v>0</v>
      </c>
      <c r="I7" s="79">
        <v>2</v>
      </c>
      <c r="J7" s="79">
        <v>0</v>
      </c>
      <c r="K7" s="79">
        <v>240</v>
      </c>
      <c r="L7" s="91">
        <f t="shared" si="5"/>
        <v>160</v>
      </c>
      <c r="M7" s="91">
        <f t="shared" si="0"/>
        <v>160</v>
      </c>
      <c r="N7" s="91">
        <f t="shared" si="6"/>
        <v>0</v>
      </c>
      <c r="O7" s="92">
        <f t="shared" si="7"/>
        <v>0</v>
      </c>
      <c r="P7" s="79"/>
      <c r="Q7" s="91">
        <f t="shared" si="1"/>
        <v>0</v>
      </c>
      <c r="R7" s="91">
        <f t="shared" si="1"/>
        <v>2</v>
      </c>
      <c r="S7" s="91">
        <f t="shared" si="2"/>
        <v>0</v>
      </c>
      <c r="T7" s="91">
        <f t="shared" si="3"/>
        <v>0</v>
      </c>
      <c r="U7" s="91">
        <f t="shared" si="4"/>
        <v>0</v>
      </c>
      <c r="V7" s="91">
        <f t="shared" si="8"/>
        <v>0</v>
      </c>
      <c r="W7" s="91"/>
      <c r="X7" s="97"/>
      <c r="Y7" s="91">
        <f t="shared" si="9"/>
        <v>0</v>
      </c>
      <c r="Z7" s="91">
        <f t="shared" si="10"/>
        <v>0</v>
      </c>
      <c r="AA7" s="91">
        <f t="shared" si="11"/>
        <v>0</v>
      </c>
      <c r="AB7" s="106"/>
      <c r="AC7" s="93" t="s">
        <v>685</v>
      </c>
      <c r="AD7" s="79"/>
      <c r="AE7" s="91">
        <f t="shared" si="12"/>
        <v>0</v>
      </c>
      <c r="AF7" s="79"/>
      <c r="AG7" s="91">
        <f t="shared" si="13"/>
        <v>0</v>
      </c>
      <c r="AH7" s="79"/>
      <c r="AI7" s="91">
        <f t="shared" si="14"/>
        <v>0</v>
      </c>
      <c r="AJ7" s="79"/>
      <c r="AK7" s="91">
        <f t="shared" si="15"/>
        <v>0</v>
      </c>
      <c r="AL7" s="80"/>
      <c r="AM7" s="79">
        <v>2</v>
      </c>
      <c r="AN7" s="79">
        <v>240</v>
      </c>
    </row>
    <row r="8" spans="1:47" s="86" customFormat="1" ht="36.75" customHeight="1">
      <c r="A8" s="84"/>
      <c r="B8" s="135" t="s">
        <v>104</v>
      </c>
      <c r="C8" s="84">
        <v>5239528942</v>
      </c>
      <c r="D8" s="84">
        <v>9155619270</v>
      </c>
      <c r="E8" s="145" t="s">
        <v>134</v>
      </c>
      <c r="F8" s="129" t="s">
        <v>103</v>
      </c>
      <c r="G8" s="84">
        <v>9</v>
      </c>
      <c r="H8" s="84">
        <v>2</v>
      </c>
      <c r="I8" s="84">
        <v>0</v>
      </c>
      <c r="J8" s="84">
        <v>32</v>
      </c>
      <c r="K8" s="84">
        <v>0</v>
      </c>
      <c r="L8" s="94">
        <f t="shared" si="5"/>
        <v>0</v>
      </c>
      <c r="M8" s="94">
        <f t="shared" si="0"/>
        <v>32</v>
      </c>
      <c r="N8" s="94">
        <f t="shared" si="6"/>
        <v>0.5625</v>
      </c>
      <c r="O8" s="95">
        <f t="shared" si="7"/>
        <v>0.5625</v>
      </c>
      <c r="P8" s="84">
        <v>9</v>
      </c>
      <c r="Q8" s="94">
        <f t="shared" si="1"/>
        <v>2</v>
      </c>
      <c r="R8" s="94">
        <f t="shared" si="1"/>
        <v>0</v>
      </c>
      <c r="S8" s="94">
        <f t="shared" si="2"/>
        <v>18</v>
      </c>
      <c r="T8" s="94">
        <f t="shared" si="3"/>
        <v>0</v>
      </c>
      <c r="U8" s="94">
        <f t="shared" si="4"/>
        <v>0</v>
      </c>
      <c r="V8" s="94">
        <f t="shared" si="8"/>
        <v>18</v>
      </c>
      <c r="W8" s="94">
        <v>18</v>
      </c>
      <c r="X8" s="94">
        <v>190000</v>
      </c>
      <c r="Y8" s="94">
        <f t="shared" si="9"/>
        <v>3420000</v>
      </c>
      <c r="Z8" s="94">
        <f t="shared" si="10"/>
        <v>342000</v>
      </c>
      <c r="AA8" s="94">
        <f t="shared" si="11"/>
        <v>3078000</v>
      </c>
      <c r="AB8" s="107"/>
      <c r="AC8" s="96" t="s">
        <v>685</v>
      </c>
      <c r="AD8" s="84"/>
      <c r="AE8" s="94">
        <f t="shared" si="12"/>
        <v>0</v>
      </c>
      <c r="AF8" s="84"/>
      <c r="AG8" s="94">
        <f t="shared" si="13"/>
        <v>0</v>
      </c>
      <c r="AH8" s="84"/>
      <c r="AI8" s="94">
        <f t="shared" si="14"/>
        <v>0</v>
      </c>
      <c r="AJ8" s="84"/>
      <c r="AK8" s="94">
        <f t="shared" si="15"/>
        <v>0</v>
      </c>
      <c r="AL8" s="85"/>
      <c r="AM8" s="84">
        <v>9</v>
      </c>
      <c r="AN8" s="84">
        <v>32</v>
      </c>
    </row>
    <row r="9" spans="1:47" ht="36.75" customHeight="1">
      <c r="A9" s="79"/>
      <c r="B9" s="134" t="s">
        <v>180</v>
      </c>
      <c r="C9" s="79">
        <v>3621965246</v>
      </c>
      <c r="D9" s="79"/>
      <c r="E9" s="144" t="s">
        <v>134</v>
      </c>
      <c r="F9" s="128" t="s">
        <v>184</v>
      </c>
      <c r="G9" s="79">
        <v>22</v>
      </c>
      <c r="H9" s="79">
        <v>1</v>
      </c>
      <c r="I9" s="79">
        <v>1</v>
      </c>
      <c r="J9" s="79">
        <v>16</v>
      </c>
      <c r="K9" s="79">
        <v>48</v>
      </c>
      <c r="L9" s="91">
        <f t="shared" si="5"/>
        <v>32</v>
      </c>
      <c r="M9" s="91">
        <f t="shared" si="0"/>
        <v>48</v>
      </c>
      <c r="N9" s="91">
        <f t="shared" si="6"/>
        <v>0.9375</v>
      </c>
      <c r="O9" s="92">
        <f t="shared" si="7"/>
        <v>0.9375</v>
      </c>
      <c r="P9" s="79">
        <v>15</v>
      </c>
      <c r="Q9" s="91">
        <f t="shared" si="1"/>
        <v>1</v>
      </c>
      <c r="R9" s="91">
        <f t="shared" si="1"/>
        <v>1</v>
      </c>
      <c r="S9" s="91">
        <f t="shared" si="2"/>
        <v>15</v>
      </c>
      <c r="T9" s="91">
        <f t="shared" si="3"/>
        <v>45</v>
      </c>
      <c r="U9" s="91">
        <f t="shared" si="4"/>
        <v>30</v>
      </c>
      <c r="V9" s="91">
        <f t="shared" si="8"/>
        <v>45</v>
      </c>
      <c r="W9" s="91">
        <v>45</v>
      </c>
      <c r="X9" s="91">
        <v>190000</v>
      </c>
      <c r="Y9" s="91">
        <f t="shared" si="9"/>
        <v>8550000</v>
      </c>
      <c r="Z9" s="91">
        <f t="shared" si="10"/>
        <v>855000</v>
      </c>
      <c r="AA9" s="91">
        <f t="shared" si="11"/>
        <v>7695000</v>
      </c>
      <c r="AB9" s="106"/>
      <c r="AC9" s="93" t="s">
        <v>685</v>
      </c>
      <c r="AD9" s="79"/>
      <c r="AE9" s="91">
        <f t="shared" si="12"/>
        <v>0</v>
      </c>
      <c r="AF9" s="79"/>
      <c r="AG9" s="91">
        <f t="shared" si="13"/>
        <v>0</v>
      </c>
      <c r="AH9" s="79"/>
      <c r="AI9" s="91">
        <f t="shared" si="14"/>
        <v>0</v>
      </c>
      <c r="AJ9" s="79"/>
      <c r="AK9" s="91">
        <f t="shared" si="15"/>
        <v>0</v>
      </c>
      <c r="AL9" s="80"/>
      <c r="AM9" s="79">
        <v>15</v>
      </c>
      <c r="AN9" s="79">
        <v>64</v>
      </c>
    </row>
    <row r="10" spans="1:47" s="86" customFormat="1" ht="36.75" customHeight="1">
      <c r="A10" s="84"/>
      <c r="B10" s="135" t="s">
        <v>136</v>
      </c>
      <c r="C10" s="84">
        <v>64467570</v>
      </c>
      <c r="D10" s="84">
        <v>9151634678</v>
      </c>
      <c r="E10" s="145" t="s">
        <v>134</v>
      </c>
      <c r="F10" s="129" t="s">
        <v>135</v>
      </c>
      <c r="G10" s="84">
        <v>13</v>
      </c>
      <c r="H10" s="84">
        <v>2</v>
      </c>
      <c r="I10" s="84">
        <v>0</v>
      </c>
      <c r="J10" s="84">
        <v>32</v>
      </c>
      <c r="K10" s="84">
        <v>0</v>
      </c>
      <c r="L10" s="94">
        <f t="shared" si="5"/>
        <v>0</v>
      </c>
      <c r="M10" s="94">
        <f t="shared" si="0"/>
        <v>32</v>
      </c>
      <c r="N10" s="94">
        <f t="shared" si="6"/>
        <v>0.75</v>
      </c>
      <c r="O10" s="95">
        <f t="shared" si="7"/>
        <v>0.75</v>
      </c>
      <c r="P10" s="84">
        <v>12</v>
      </c>
      <c r="Q10" s="94">
        <f t="shared" si="1"/>
        <v>2</v>
      </c>
      <c r="R10" s="94">
        <f t="shared" si="1"/>
        <v>0</v>
      </c>
      <c r="S10" s="94">
        <f t="shared" si="2"/>
        <v>24</v>
      </c>
      <c r="T10" s="94">
        <f t="shared" si="3"/>
        <v>0</v>
      </c>
      <c r="U10" s="94">
        <f t="shared" si="4"/>
        <v>0</v>
      </c>
      <c r="V10" s="94">
        <f t="shared" si="8"/>
        <v>24</v>
      </c>
      <c r="W10" s="94">
        <f>SUM(V10:V11)</f>
        <v>46</v>
      </c>
      <c r="X10" s="94">
        <v>190000</v>
      </c>
      <c r="Y10" s="94">
        <f t="shared" si="9"/>
        <v>8740000</v>
      </c>
      <c r="Z10" s="94">
        <f t="shared" si="10"/>
        <v>874000</v>
      </c>
      <c r="AA10" s="94">
        <f t="shared" si="11"/>
        <v>7866000</v>
      </c>
      <c r="AB10" s="107"/>
      <c r="AC10" s="96" t="s">
        <v>685</v>
      </c>
      <c r="AD10" s="84"/>
      <c r="AE10" s="94">
        <f t="shared" si="12"/>
        <v>0</v>
      </c>
      <c r="AF10" s="84"/>
      <c r="AG10" s="94">
        <f t="shared" si="13"/>
        <v>0</v>
      </c>
      <c r="AH10" s="84"/>
      <c r="AI10" s="94">
        <f t="shared" si="14"/>
        <v>0</v>
      </c>
      <c r="AJ10" s="84"/>
      <c r="AK10" s="94">
        <f t="shared" si="15"/>
        <v>0</v>
      </c>
      <c r="AL10" s="85"/>
      <c r="AM10" s="84">
        <v>12</v>
      </c>
      <c r="AN10" s="84">
        <v>32</v>
      </c>
    </row>
    <row r="11" spans="1:47" s="86" customFormat="1" ht="36.75" customHeight="1">
      <c r="A11" s="84"/>
      <c r="B11" s="135" t="s">
        <v>136</v>
      </c>
      <c r="C11" s="84">
        <v>64467570</v>
      </c>
      <c r="D11" s="84"/>
      <c r="E11" s="145" t="s">
        <v>134</v>
      </c>
      <c r="F11" s="129" t="s">
        <v>477</v>
      </c>
      <c r="G11" s="84" t="s">
        <v>493</v>
      </c>
      <c r="H11" s="84">
        <v>2</v>
      </c>
      <c r="I11" s="84">
        <v>0</v>
      </c>
      <c r="J11" s="84">
        <v>32</v>
      </c>
      <c r="K11" s="84">
        <v>0</v>
      </c>
      <c r="L11" s="94">
        <f t="shared" si="5"/>
        <v>0</v>
      </c>
      <c r="M11" s="94">
        <f t="shared" si="0"/>
        <v>32</v>
      </c>
      <c r="N11" s="94">
        <f t="shared" si="6"/>
        <v>0.6875</v>
      </c>
      <c r="O11" s="95">
        <f t="shared" si="7"/>
        <v>0.6875</v>
      </c>
      <c r="P11" s="84">
        <v>11</v>
      </c>
      <c r="Q11" s="94">
        <f t="shared" si="1"/>
        <v>2</v>
      </c>
      <c r="R11" s="94">
        <f t="shared" si="1"/>
        <v>0</v>
      </c>
      <c r="S11" s="94">
        <f t="shared" si="2"/>
        <v>22</v>
      </c>
      <c r="T11" s="94">
        <f t="shared" si="3"/>
        <v>0</v>
      </c>
      <c r="U11" s="94">
        <f t="shared" si="4"/>
        <v>0</v>
      </c>
      <c r="V11" s="94">
        <f t="shared" si="8"/>
        <v>22</v>
      </c>
      <c r="W11" s="94"/>
      <c r="X11" s="94">
        <v>190000</v>
      </c>
      <c r="Y11" s="94">
        <f t="shared" si="9"/>
        <v>0</v>
      </c>
      <c r="Z11" s="94">
        <f t="shared" si="10"/>
        <v>0</v>
      </c>
      <c r="AA11" s="94">
        <f t="shared" si="11"/>
        <v>0</v>
      </c>
      <c r="AB11" s="107"/>
      <c r="AC11" s="96" t="s">
        <v>685</v>
      </c>
      <c r="AD11" s="84"/>
      <c r="AE11" s="94">
        <f t="shared" si="12"/>
        <v>0</v>
      </c>
      <c r="AF11" s="84"/>
      <c r="AG11" s="94">
        <f t="shared" si="13"/>
        <v>0</v>
      </c>
      <c r="AH11" s="84"/>
      <c r="AI11" s="94">
        <f t="shared" si="14"/>
        <v>0</v>
      </c>
      <c r="AJ11" s="84"/>
      <c r="AK11" s="94">
        <f t="shared" si="15"/>
        <v>0</v>
      </c>
      <c r="AL11" s="85"/>
      <c r="AM11" s="84">
        <v>11</v>
      </c>
      <c r="AN11" s="84">
        <v>32</v>
      </c>
    </row>
    <row r="12" spans="1:47" ht="36.75" customHeight="1">
      <c r="A12" s="79"/>
      <c r="B12" s="134" t="s">
        <v>402</v>
      </c>
      <c r="C12" s="79">
        <v>3621302018</v>
      </c>
      <c r="D12" s="79">
        <v>9155619314</v>
      </c>
      <c r="E12" s="144" t="s">
        <v>134</v>
      </c>
      <c r="F12" s="128" t="s">
        <v>71</v>
      </c>
      <c r="G12" s="79">
        <v>9</v>
      </c>
      <c r="H12" s="79">
        <v>2</v>
      </c>
      <c r="I12" s="79">
        <v>0</v>
      </c>
      <c r="J12" s="79">
        <v>32</v>
      </c>
      <c r="K12" s="79">
        <v>0</v>
      </c>
      <c r="L12" s="91">
        <f t="shared" si="5"/>
        <v>0</v>
      </c>
      <c r="M12" s="91">
        <f t="shared" si="0"/>
        <v>32</v>
      </c>
      <c r="N12" s="91">
        <f t="shared" si="6"/>
        <v>0.6875</v>
      </c>
      <c r="O12" s="92">
        <f t="shared" si="7"/>
        <v>0.6875</v>
      </c>
      <c r="P12" s="79">
        <v>11</v>
      </c>
      <c r="Q12" s="91">
        <f t="shared" si="1"/>
        <v>2</v>
      </c>
      <c r="R12" s="91">
        <f t="shared" si="1"/>
        <v>0</v>
      </c>
      <c r="S12" s="91">
        <f t="shared" si="2"/>
        <v>22</v>
      </c>
      <c r="T12" s="91">
        <f t="shared" si="3"/>
        <v>0</v>
      </c>
      <c r="U12" s="91">
        <f t="shared" si="4"/>
        <v>0</v>
      </c>
      <c r="V12" s="91">
        <f t="shared" si="8"/>
        <v>22</v>
      </c>
      <c r="W12" s="91">
        <f t="shared" ref="W12" si="16">SUM(V12:V13)</f>
        <v>48</v>
      </c>
      <c r="X12" s="91">
        <v>190000</v>
      </c>
      <c r="Y12" s="91">
        <f t="shared" si="9"/>
        <v>9120000</v>
      </c>
      <c r="Z12" s="91">
        <f t="shared" si="10"/>
        <v>912000</v>
      </c>
      <c r="AA12" s="91">
        <f t="shared" si="11"/>
        <v>8208000</v>
      </c>
      <c r="AB12" s="106"/>
      <c r="AC12" s="93" t="s">
        <v>685</v>
      </c>
      <c r="AD12" s="79"/>
      <c r="AE12" s="91">
        <f t="shared" si="12"/>
        <v>0</v>
      </c>
      <c r="AF12" s="79"/>
      <c r="AG12" s="91">
        <f t="shared" si="13"/>
        <v>0</v>
      </c>
      <c r="AH12" s="79"/>
      <c r="AI12" s="91">
        <f t="shared" si="14"/>
        <v>0</v>
      </c>
      <c r="AJ12" s="79"/>
      <c r="AK12" s="91">
        <f t="shared" si="15"/>
        <v>0</v>
      </c>
      <c r="AL12" s="80"/>
      <c r="AM12" s="79">
        <v>11</v>
      </c>
      <c r="AN12" s="79">
        <v>32</v>
      </c>
    </row>
    <row r="13" spans="1:47" ht="36.75" customHeight="1">
      <c r="A13" s="79"/>
      <c r="B13" s="134" t="s">
        <v>402</v>
      </c>
      <c r="C13" s="79">
        <v>3621302018</v>
      </c>
      <c r="D13" s="79"/>
      <c r="E13" s="144" t="s">
        <v>134</v>
      </c>
      <c r="F13" s="128" t="s">
        <v>84</v>
      </c>
      <c r="G13" s="79">
        <v>11</v>
      </c>
      <c r="H13" s="79">
        <v>2</v>
      </c>
      <c r="I13" s="79">
        <v>0</v>
      </c>
      <c r="J13" s="79">
        <v>32</v>
      </c>
      <c r="K13" s="79">
        <v>0</v>
      </c>
      <c r="L13" s="91">
        <f t="shared" si="5"/>
        <v>0</v>
      </c>
      <c r="M13" s="91">
        <f t="shared" si="0"/>
        <v>32</v>
      </c>
      <c r="N13" s="91">
        <f t="shared" si="6"/>
        <v>0.8125</v>
      </c>
      <c r="O13" s="92">
        <f t="shared" si="7"/>
        <v>0.8125</v>
      </c>
      <c r="P13" s="79">
        <v>13</v>
      </c>
      <c r="Q13" s="91">
        <f t="shared" si="1"/>
        <v>2</v>
      </c>
      <c r="R13" s="91">
        <f t="shared" si="1"/>
        <v>0</v>
      </c>
      <c r="S13" s="91">
        <f t="shared" si="2"/>
        <v>26</v>
      </c>
      <c r="T13" s="91">
        <f t="shared" si="3"/>
        <v>0</v>
      </c>
      <c r="U13" s="91">
        <f t="shared" si="4"/>
        <v>0</v>
      </c>
      <c r="V13" s="91">
        <f t="shared" si="8"/>
        <v>26</v>
      </c>
      <c r="W13" s="91"/>
      <c r="X13" s="91">
        <v>190000</v>
      </c>
      <c r="Y13" s="91">
        <f t="shared" si="9"/>
        <v>0</v>
      </c>
      <c r="Z13" s="91">
        <f t="shared" si="10"/>
        <v>0</v>
      </c>
      <c r="AA13" s="91">
        <f t="shared" si="11"/>
        <v>0</v>
      </c>
      <c r="AB13" s="106"/>
      <c r="AC13" s="93" t="s">
        <v>685</v>
      </c>
      <c r="AD13" s="79"/>
      <c r="AE13" s="91">
        <f t="shared" si="12"/>
        <v>0</v>
      </c>
      <c r="AF13" s="79"/>
      <c r="AG13" s="91">
        <f t="shared" si="13"/>
        <v>0</v>
      </c>
      <c r="AH13" s="79"/>
      <c r="AI13" s="91">
        <f t="shared" si="14"/>
        <v>0</v>
      </c>
      <c r="AJ13" s="79"/>
      <c r="AK13" s="91">
        <f t="shared" si="15"/>
        <v>0</v>
      </c>
      <c r="AL13" s="80"/>
      <c r="AM13" s="79">
        <v>13</v>
      </c>
      <c r="AN13" s="79">
        <v>32</v>
      </c>
    </row>
    <row r="14" spans="1:47" s="86" customFormat="1" ht="36.75" customHeight="1">
      <c r="A14" s="84"/>
      <c r="B14" s="135" t="s">
        <v>384</v>
      </c>
      <c r="C14" s="84">
        <v>653211481</v>
      </c>
      <c r="D14" s="84">
        <v>9109165975</v>
      </c>
      <c r="E14" s="145" t="s">
        <v>134</v>
      </c>
      <c r="F14" s="129" t="s">
        <v>60</v>
      </c>
      <c r="G14" s="84">
        <v>22</v>
      </c>
      <c r="H14" s="84">
        <v>1</v>
      </c>
      <c r="I14" s="84">
        <v>1</v>
      </c>
      <c r="J14" s="84">
        <v>16</v>
      </c>
      <c r="K14" s="84">
        <v>32</v>
      </c>
      <c r="L14" s="94">
        <f t="shared" si="5"/>
        <v>21.333333333333332</v>
      </c>
      <c r="M14" s="94">
        <f t="shared" si="0"/>
        <v>37.333333333333329</v>
      </c>
      <c r="N14" s="94">
        <f t="shared" si="6"/>
        <v>0.9375</v>
      </c>
      <c r="O14" s="95">
        <f t="shared" si="7"/>
        <v>0.9375</v>
      </c>
      <c r="P14" s="84">
        <v>15</v>
      </c>
      <c r="Q14" s="94">
        <f t="shared" si="1"/>
        <v>1</v>
      </c>
      <c r="R14" s="94">
        <f t="shared" si="1"/>
        <v>1</v>
      </c>
      <c r="S14" s="94">
        <f t="shared" si="2"/>
        <v>15</v>
      </c>
      <c r="T14" s="94">
        <f t="shared" si="3"/>
        <v>30</v>
      </c>
      <c r="U14" s="94">
        <f t="shared" si="4"/>
        <v>20</v>
      </c>
      <c r="V14" s="94">
        <f t="shared" si="8"/>
        <v>35</v>
      </c>
      <c r="W14" s="94">
        <f>SUM(V14:V17)</f>
        <v>65</v>
      </c>
      <c r="X14" s="94">
        <v>190000</v>
      </c>
      <c r="Y14" s="94">
        <f t="shared" si="9"/>
        <v>14500000</v>
      </c>
      <c r="Z14" s="94">
        <f t="shared" si="10"/>
        <v>1450000</v>
      </c>
      <c r="AA14" s="94">
        <f t="shared" si="11"/>
        <v>13050000</v>
      </c>
      <c r="AB14" s="107"/>
      <c r="AC14" s="96" t="s">
        <v>685</v>
      </c>
      <c r="AD14" s="84"/>
      <c r="AE14" s="94">
        <f t="shared" si="12"/>
        <v>0</v>
      </c>
      <c r="AF14" s="84"/>
      <c r="AG14" s="94">
        <f t="shared" si="13"/>
        <v>0</v>
      </c>
      <c r="AH14" s="84">
        <v>43</v>
      </c>
      <c r="AI14" s="94">
        <f t="shared" si="14"/>
        <v>2150000</v>
      </c>
      <c r="AJ14" s="84"/>
      <c r="AK14" s="94">
        <f t="shared" si="15"/>
        <v>0</v>
      </c>
      <c r="AL14" s="85"/>
      <c r="AM14" s="84">
        <v>15</v>
      </c>
      <c r="AN14" s="84">
        <v>48</v>
      </c>
    </row>
    <row r="15" spans="1:47" s="86" customFormat="1" ht="36.75" customHeight="1">
      <c r="A15" s="84"/>
      <c r="B15" s="135" t="s">
        <v>384</v>
      </c>
      <c r="C15" s="84">
        <v>653211481</v>
      </c>
      <c r="D15" s="84"/>
      <c r="E15" s="145" t="s">
        <v>134</v>
      </c>
      <c r="F15" s="129" t="s">
        <v>76</v>
      </c>
      <c r="G15" s="84">
        <v>8</v>
      </c>
      <c r="H15" s="84">
        <v>2</v>
      </c>
      <c r="I15" s="84">
        <v>0</v>
      </c>
      <c r="J15" s="84">
        <v>32</v>
      </c>
      <c r="K15" s="84">
        <v>0</v>
      </c>
      <c r="L15" s="94">
        <f t="shared" si="5"/>
        <v>0</v>
      </c>
      <c r="M15" s="94">
        <f t="shared" si="0"/>
        <v>32</v>
      </c>
      <c r="N15" s="94">
        <f t="shared" si="6"/>
        <v>0.9375</v>
      </c>
      <c r="O15" s="95">
        <f t="shared" si="7"/>
        <v>0.9375</v>
      </c>
      <c r="P15" s="84">
        <v>15</v>
      </c>
      <c r="Q15" s="94">
        <f t="shared" si="1"/>
        <v>2</v>
      </c>
      <c r="R15" s="94">
        <f t="shared" si="1"/>
        <v>0</v>
      </c>
      <c r="S15" s="94">
        <f t="shared" si="2"/>
        <v>30</v>
      </c>
      <c r="T15" s="94">
        <f t="shared" si="3"/>
        <v>0</v>
      </c>
      <c r="U15" s="94">
        <f t="shared" si="4"/>
        <v>0</v>
      </c>
      <c r="V15" s="94">
        <f t="shared" si="8"/>
        <v>30</v>
      </c>
      <c r="W15" s="94"/>
      <c r="X15" s="94">
        <v>190000</v>
      </c>
      <c r="Y15" s="94">
        <f t="shared" si="9"/>
        <v>0</v>
      </c>
      <c r="Z15" s="94">
        <f t="shared" si="10"/>
        <v>0</v>
      </c>
      <c r="AA15" s="94">
        <f t="shared" si="11"/>
        <v>0</v>
      </c>
      <c r="AB15" s="107"/>
      <c r="AC15" s="96" t="s">
        <v>685</v>
      </c>
      <c r="AD15" s="84"/>
      <c r="AE15" s="94">
        <f t="shared" si="12"/>
        <v>0</v>
      </c>
      <c r="AF15" s="84"/>
      <c r="AG15" s="94">
        <f t="shared" si="13"/>
        <v>0</v>
      </c>
      <c r="AH15" s="84"/>
      <c r="AI15" s="94">
        <f t="shared" si="14"/>
        <v>0</v>
      </c>
      <c r="AJ15" s="84"/>
      <c r="AK15" s="94">
        <f t="shared" si="15"/>
        <v>0</v>
      </c>
      <c r="AL15" s="85"/>
      <c r="AM15" s="84">
        <v>15</v>
      </c>
      <c r="AN15" s="84">
        <v>32</v>
      </c>
    </row>
    <row r="16" spans="1:47" s="86" customFormat="1" ht="36.75" customHeight="1">
      <c r="A16" s="84"/>
      <c r="B16" s="135" t="s">
        <v>384</v>
      </c>
      <c r="C16" s="84"/>
      <c r="D16" s="84"/>
      <c r="E16" s="145" t="s">
        <v>134</v>
      </c>
      <c r="F16" s="129" t="s">
        <v>433</v>
      </c>
      <c r="G16" s="84" t="s">
        <v>427</v>
      </c>
      <c r="H16" s="84">
        <v>0</v>
      </c>
      <c r="I16" s="84">
        <v>1</v>
      </c>
      <c r="J16" s="84">
        <v>0</v>
      </c>
      <c r="K16" s="84">
        <v>32</v>
      </c>
      <c r="L16" s="94">
        <f t="shared" si="5"/>
        <v>21.333333333333332</v>
      </c>
      <c r="M16" s="94">
        <f t="shared" si="0"/>
        <v>21.333333333333332</v>
      </c>
      <c r="N16" s="94">
        <f t="shared" si="6"/>
        <v>0</v>
      </c>
      <c r="O16" s="95">
        <f t="shared" si="7"/>
        <v>0</v>
      </c>
      <c r="P16" s="84"/>
      <c r="Q16" s="94">
        <f t="shared" si="1"/>
        <v>0</v>
      </c>
      <c r="R16" s="94">
        <f t="shared" si="1"/>
        <v>1</v>
      </c>
      <c r="S16" s="94">
        <f t="shared" si="2"/>
        <v>0</v>
      </c>
      <c r="T16" s="94">
        <f t="shared" si="3"/>
        <v>0</v>
      </c>
      <c r="U16" s="94">
        <f t="shared" si="4"/>
        <v>0</v>
      </c>
      <c r="V16" s="94">
        <f t="shared" si="8"/>
        <v>0</v>
      </c>
      <c r="W16" s="94"/>
      <c r="X16" s="94">
        <v>190000</v>
      </c>
      <c r="Y16" s="94">
        <f t="shared" si="9"/>
        <v>0</v>
      </c>
      <c r="Z16" s="94">
        <f t="shared" si="10"/>
        <v>0</v>
      </c>
      <c r="AA16" s="94">
        <f t="shared" si="11"/>
        <v>0</v>
      </c>
      <c r="AB16" s="107"/>
      <c r="AC16" s="96" t="s">
        <v>685</v>
      </c>
      <c r="AD16" s="84"/>
      <c r="AE16" s="94">
        <f t="shared" si="12"/>
        <v>0</v>
      </c>
      <c r="AF16" s="84"/>
      <c r="AG16" s="94">
        <f t="shared" si="13"/>
        <v>0</v>
      </c>
      <c r="AH16" s="84"/>
      <c r="AI16" s="94">
        <f t="shared" si="14"/>
        <v>0</v>
      </c>
      <c r="AJ16" s="84"/>
      <c r="AK16" s="94">
        <f t="shared" si="15"/>
        <v>0</v>
      </c>
      <c r="AL16" s="85"/>
      <c r="AM16" s="84">
        <v>20</v>
      </c>
      <c r="AN16" s="84">
        <v>32</v>
      </c>
    </row>
    <row r="17" spans="1:40" s="86" customFormat="1" ht="36.75" customHeight="1">
      <c r="A17" s="84"/>
      <c r="B17" s="135" t="s">
        <v>384</v>
      </c>
      <c r="C17" s="84"/>
      <c r="D17" s="84"/>
      <c r="E17" s="145" t="s">
        <v>134</v>
      </c>
      <c r="F17" s="129" t="s">
        <v>429</v>
      </c>
      <c r="G17" s="84" t="s">
        <v>428</v>
      </c>
      <c r="H17" s="84">
        <v>0</v>
      </c>
      <c r="I17" s="84">
        <v>1</v>
      </c>
      <c r="J17" s="84">
        <v>0</v>
      </c>
      <c r="K17" s="84">
        <v>32</v>
      </c>
      <c r="L17" s="94">
        <f t="shared" si="5"/>
        <v>21.333333333333332</v>
      </c>
      <c r="M17" s="94">
        <f t="shared" si="0"/>
        <v>21.333333333333332</v>
      </c>
      <c r="N17" s="94">
        <f t="shared" si="6"/>
        <v>0</v>
      </c>
      <c r="O17" s="95">
        <f t="shared" si="7"/>
        <v>0</v>
      </c>
      <c r="P17" s="84"/>
      <c r="Q17" s="94">
        <f t="shared" si="1"/>
        <v>0</v>
      </c>
      <c r="R17" s="94">
        <f t="shared" si="1"/>
        <v>1</v>
      </c>
      <c r="S17" s="94">
        <f t="shared" si="2"/>
        <v>0</v>
      </c>
      <c r="T17" s="94">
        <f t="shared" si="3"/>
        <v>0</v>
      </c>
      <c r="U17" s="94">
        <f t="shared" si="4"/>
        <v>0</v>
      </c>
      <c r="V17" s="94">
        <f t="shared" si="8"/>
        <v>0</v>
      </c>
      <c r="W17" s="94"/>
      <c r="X17" s="94">
        <v>190000</v>
      </c>
      <c r="Y17" s="94">
        <f t="shared" si="9"/>
        <v>0</v>
      </c>
      <c r="Z17" s="94">
        <f t="shared" si="10"/>
        <v>0</v>
      </c>
      <c r="AA17" s="94">
        <f t="shared" si="11"/>
        <v>0</v>
      </c>
      <c r="AB17" s="107"/>
      <c r="AC17" s="96" t="s">
        <v>685</v>
      </c>
      <c r="AD17" s="84"/>
      <c r="AE17" s="94">
        <f t="shared" si="12"/>
        <v>0</v>
      </c>
      <c r="AF17" s="84"/>
      <c r="AG17" s="94">
        <f t="shared" si="13"/>
        <v>0</v>
      </c>
      <c r="AH17" s="84"/>
      <c r="AI17" s="94">
        <f t="shared" si="14"/>
        <v>0</v>
      </c>
      <c r="AJ17" s="84"/>
      <c r="AK17" s="94">
        <f t="shared" si="15"/>
        <v>0</v>
      </c>
      <c r="AL17" s="85"/>
      <c r="AM17" s="84">
        <v>23</v>
      </c>
      <c r="AN17" s="84">
        <v>32</v>
      </c>
    </row>
    <row r="18" spans="1:40" ht="36.75" customHeight="1">
      <c r="A18" s="79"/>
      <c r="B18" s="134" t="s">
        <v>157</v>
      </c>
      <c r="C18" s="79">
        <v>653214812</v>
      </c>
      <c r="D18" s="79">
        <v>9158619380</v>
      </c>
      <c r="E18" s="144" t="s">
        <v>134</v>
      </c>
      <c r="F18" s="128" t="s">
        <v>156</v>
      </c>
      <c r="G18" s="79">
        <v>34</v>
      </c>
      <c r="H18" s="79">
        <v>0</v>
      </c>
      <c r="I18" s="79">
        <v>1</v>
      </c>
      <c r="J18" s="79">
        <v>0</v>
      </c>
      <c r="K18" s="79">
        <v>32</v>
      </c>
      <c r="L18" s="91">
        <f t="shared" si="5"/>
        <v>21.333333333333332</v>
      </c>
      <c r="M18" s="91">
        <f t="shared" si="0"/>
        <v>21.333333333333332</v>
      </c>
      <c r="N18" s="91">
        <f t="shared" si="6"/>
        <v>0.6875</v>
      </c>
      <c r="O18" s="92">
        <f t="shared" si="7"/>
        <v>0.6875</v>
      </c>
      <c r="P18" s="79">
        <v>11</v>
      </c>
      <c r="Q18" s="91">
        <f t="shared" ref="Q18:R80" si="17">H18</f>
        <v>0</v>
      </c>
      <c r="R18" s="91">
        <f t="shared" si="17"/>
        <v>1</v>
      </c>
      <c r="S18" s="91">
        <f t="shared" si="2"/>
        <v>0</v>
      </c>
      <c r="T18" s="91">
        <f t="shared" si="3"/>
        <v>22</v>
      </c>
      <c r="U18" s="91">
        <f t="shared" si="4"/>
        <v>14.666666666666666</v>
      </c>
      <c r="V18" s="91">
        <f>U18+S18</f>
        <v>14.666666666666666</v>
      </c>
      <c r="W18" s="91">
        <v>15</v>
      </c>
      <c r="X18" s="91">
        <v>190000</v>
      </c>
      <c r="Y18" s="91">
        <f t="shared" si="9"/>
        <v>2850000</v>
      </c>
      <c r="Z18" s="91">
        <f t="shared" si="10"/>
        <v>285000</v>
      </c>
      <c r="AA18" s="91">
        <f t="shared" si="11"/>
        <v>2565000</v>
      </c>
      <c r="AB18" s="106"/>
      <c r="AC18" s="93" t="s">
        <v>685</v>
      </c>
      <c r="AD18" s="79"/>
      <c r="AE18" s="91">
        <f t="shared" si="12"/>
        <v>0</v>
      </c>
      <c r="AF18" s="79"/>
      <c r="AG18" s="91">
        <f t="shared" si="13"/>
        <v>0</v>
      </c>
      <c r="AH18" s="79"/>
      <c r="AI18" s="91">
        <f t="shared" si="14"/>
        <v>0</v>
      </c>
      <c r="AJ18" s="79"/>
      <c r="AK18" s="91">
        <f t="shared" si="15"/>
        <v>0</v>
      </c>
      <c r="AL18" s="80"/>
      <c r="AM18" s="79">
        <v>11</v>
      </c>
      <c r="AN18" s="79">
        <v>32</v>
      </c>
    </row>
    <row r="19" spans="1:40" s="86" customFormat="1" ht="36.75" customHeight="1">
      <c r="A19" s="84"/>
      <c r="B19" s="135" t="s">
        <v>267</v>
      </c>
      <c r="C19" s="84">
        <v>2142841902</v>
      </c>
      <c r="D19" s="84" t="s">
        <v>409</v>
      </c>
      <c r="E19" s="145" t="s">
        <v>134</v>
      </c>
      <c r="F19" s="129" t="s">
        <v>266</v>
      </c>
      <c r="G19" s="84">
        <v>15</v>
      </c>
      <c r="H19" s="84">
        <v>1</v>
      </c>
      <c r="I19" s="84">
        <v>1</v>
      </c>
      <c r="J19" s="84">
        <v>16</v>
      </c>
      <c r="K19" s="84">
        <v>32</v>
      </c>
      <c r="L19" s="94">
        <f t="shared" si="5"/>
        <v>21.333333333333332</v>
      </c>
      <c r="M19" s="94">
        <f t="shared" si="0"/>
        <v>37.333333333333329</v>
      </c>
      <c r="N19" s="94">
        <f t="shared" si="6"/>
        <v>0.875</v>
      </c>
      <c r="O19" s="95">
        <f t="shared" si="7"/>
        <v>0.875</v>
      </c>
      <c r="P19" s="84">
        <v>14</v>
      </c>
      <c r="Q19" s="94">
        <f t="shared" si="17"/>
        <v>1</v>
      </c>
      <c r="R19" s="94">
        <f t="shared" si="17"/>
        <v>1</v>
      </c>
      <c r="S19" s="94">
        <f t="shared" si="2"/>
        <v>14</v>
      </c>
      <c r="T19" s="94">
        <f t="shared" si="3"/>
        <v>28</v>
      </c>
      <c r="U19" s="94">
        <f t="shared" si="4"/>
        <v>18.666666666666664</v>
      </c>
      <c r="V19" s="94">
        <f t="shared" si="8"/>
        <v>32.666666666666664</v>
      </c>
      <c r="W19" s="94">
        <v>33</v>
      </c>
      <c r="X19" s="94">
        <v>190000</v>
      </c>
      <c r="Y19" s="94">
        <f t="shared" si="9"/>
        <v>6270000</v>
      </c>
      <c r="Z19" s="94">
        <f t="shared" si="10"/>
        <v>627000</v>
      </c>
      <c r="AA19" s="94">
        <f t="shared" si="11"/>
        <v>5643000</v>
      </c>
      <c r="AB19" s="107"/>
      <c r="AC19" s="96" t="s">
        <v>685</v>
      </c>
      <c r="AD19" s="84"/>
      <c r="AE19" s="94">
        <f t="shared" si="12"/>
        <v>0</v>
      </c>
      <c r="AF19" s="84"/>
      <c r="AG19" s="94">
        <f t="shared" si="13"/>
        <v>0</v>
      </c>
      <c r="AH19" s="84"/>
      <c r="AI19" s="94">
        <f t="shared" si="14"/>
        <v>0</v>
      </c>
      <c r="AJ19" s="84"/>
      <c r="AK19" s="94">
        <f t="shared" si="15"/>
        <v>0</v>
      </c>
      <c r="AL19" s="85"/>
      <c r="AM19" s="84">
        <v>14</v>
      </c>
      <c r="AN19" s="84">
        <v>48</v>
      </c>
    </row>
    <row r="20" spans="1:40" ht="36.75" customHeight="1">
      <c r="A20" s="79"/>
      <c r="B20" s="134" t="s">
        <v>318</v>
      </c>
      <c r="C20" s="79">
        <v>933969260</v>
      </c>
      <c r="D20" s="79">
        <v>9153354802</v>
      </c>
      <c r="E20" s="144" t="s">
        <v>134</v>
      </c>
      <c r="F20" s="128" t="s">
        <v>342</v>
      </c>
      <c r="G20" s="79">
        <v>6</v>
      </c>
      <c r="H20" s="79">
        <v>1</v>
      </c>
      <c r="I20" s="79">
        <v>1</v>
      </c>
      <c r="J20" s="79">
        <v>16</v>
      </c>
      <c r="K20" s="79">
        <v>32</v>
      </c>
      <c r="L20" s="91">
        <f t="shared" si="5"/>
        <v>21.333333333333332</v>
      </c>
      <c r="M20" s="91">
        <f t="shared" si="0"/>
        <v>37.333333333333329</v>
      </c>
      <c r="N20" s="91">
        <f t="shared" si="6"/>
        <v>0.8125</v>
      </c>
      <c r="O20" s="92">
        <f t="shared" si="7"/>
        <v>0.8125</v>
      </c>
      <c r="P20" s="79">
        <v>13</v>
      </c>
      <c r="Q20" s="91">
        <f t="shared" si="17"/>
        <v>1</v>
      </c>
      <c r="R20" s="91">
        <f t="shared" si="17"/>
        <v>1</v>
      </c>
      <c r="S20" s="91">
        <f t="shared" si="2"/>
        <v>13</v>
      </c>
      <c r="T20" s="91">
        <f t="shared" si="3"/>
        <v>26</v>
      </c>
      <c r="U20" s="91">
        <f t="shared" si="4"/>
        <v>17.333333333333332</v>
      </c>
      <c r="V20" s="91">
        <f t="shared" si="8"/>
        <v>30.333333333333332</v>
      </c>
      <c r="W20" s="91">
        <v>30</v>
      </c>
      <c r="X20" s="91">
        <v>190000</v>
      </c>
      <c r="Y20" s="91">
        <f t="shared" si="9"/>
        <v>5700000</v>
      </c>
      <c r="Z20" s="91">
        <f t="shared" si="10"/>
        <v>570000</v>
      </c>
      <c r="AA20" s="91">
        <f t="shared" si="11"/>
        <v>5130000</v>
      </c>
      <c r="AB20" s="106"/>
      <c r="AC20" s="93" t="s">
        <v>685</v>
      </c>
      <c r="AD20" s="79"/>
      <c r="AE20" s="91">
        <f t="shared" si="12"/>
        <v>0</v>
      </c>
      <c r="AF20" s="79"/>
      <c r="AG20" s="91">
        <f t="shared" si="13"/>
        <v>0</v>
      </c>
      <c r="AH20" s="79"/>
      <c r="AI20" s="91">
        <f t="shared" si="14"/>
        <v>0</v>
      </c>
      <c r="AJ20" s="79"/>
      <c r="AK20" s="91">
        <f t="shared" si="15"/>
        <v>0</v>
      </c>
      <c r="AL20" s="80"/>
      <c r="AM20" s="79">
        <v>13</v>
      </c>
      <c r="AN20" s="79">
        <v>48</v>
      </c>
    </row>
    <row r="21" spans="1:40" s="86" customFormat="1" ht="36.75" customHeight="1">
      <c r="A21" s="84"/>
      <c r="B21" s="135" t="s">
        <v>414</v>
      </c>
      <c r="C21" s="84">
        <v>702400912</v>
      </c>
      <c r="D21" s="84" t="s">
        <v>415</v>
      </c>
      <c r="E21" s="145" t="s">
        <v>325</v>
      </c>
      <c r="F21" s="129" t="s">
        <v>34</v>
      </c>
      <c r="G21" s="84">
        <v>8</v>
      </c>
      <c r="H21" s="84">
        <v>2</v>
      </c>
      <c r="I21" s="84">
        <v>0</v>
      </c>
      <c r="J21" s="84">
        <v>32</v>
      </c>
      <c r="K21" s="84">
        <v>0</v>
      </c>
      <c r="L21" s="94">
        <f t="shared" si="5"/>
        <v>0</v>
      </c>
      <c r="M21" s="94">
        <f t="shared" si="0"/>
        <v>32</v>
      </c>
      <c r="N21" s="94">
        <f t="shared" si="6"/>
        <v>0.6875</v>
      </c>
      <c r="O21" s="95">
        <f t="shared" si="7"/>
        <v>0.6875</v>
      </c>
      <c r="P21" s="84">
        <v>11</v>
      </c>
      <c r="Q21" s="94">
        <f t="shared" si="17"/>
        <v>2</v>
      </c>
      <c r="R21" s="94">
        <f t="shared" si="17"/>
        <v>0</v>
      </c>
      <c r="S21" s="94">
        <f t="shared" si="2"/>
        <v>22</v>
      </c>
      <c r="T21" s="94">
        <f t="shared" si="3"/>
        <v>0</v>
      </c>
      <c r="U21" s="94">
        <f t="shared" si="4"/>
        <v>0</v>
      </c>
      <c r="V21" s="94">
        <f t="shared" si="8"/>
        <v>22</v>
      </c>
      <c r="W21" s="94">
        <f>SUM(V21:V23)</f>
        <v>82</v>
      </c>
      <c r="X21" s="94">
        <v>150000</v>
      </c>
      <c r="Y21" s="94">
        <f t="shared" si="9"/>
        <v>12300000</v>
      </c>
      <c r="Z21" s="94">
        <f t="shared" si="10"/>
        <v>1230000</v>
      </c>
      <c r="AA21" s="94">
        <f t="shared" si="11"/>
        <v>11070000</v>
      </c>
      <c r="AB21" s="107"/>
      <c r="AC21" s="96" t="s">
        <v>685</v>
      </c>
      <c r="AD21" s="84"/>
      <c r="AE21" s="94">
        <f t="shared" si="12"/>
        <v>0</v>
      </c>
      <c r="AF21" s="84"/>
      <c r="AG21" s="94">
        <f t="shared" si="13"/>
        <v>0</v>
      </c>
      <c r="AH21" s="84"/>
      <c r="AI21" s="94">
        <f t="shared" si="14"/>
        <v>0</v>
      </c>
      <c r="AJ21" s="84"/>
      <c r="AK21" s="94">
        <f t="shared" si="15"/>
        <v>0</v>
      </c>
      <c r="AL21" s="85"/>
      <c r="AM21" s="84">
        <v>11</v>
      </c>
      <c r="AN21" s="84">
        <v>32</v>
      </c>
    </row>
    <row r="22" spans="1:40" s="86" customFormat="1" ht="36.75" customHeight="1">
      <c r="A22" s="84"/>
      <c r="B22" s="135" t="s">
        <v>414</v>
      </c>
      <c r="C22" s="84">
        <v>702400912</v>
      </c>
      <c r="D22" s="84"/>
      <c r="E22" s="145" t="s">
        <v>325</v>
      </c>
      <c r="F22" s="129" t="s">
        <v>70</v>
      </c>
      <c r="G22" s="84">
        <v>15</v>
      </c>
      <c r="H22" s="84">
        <v>1</v>
      </c>
      <c r="I22" s="84">
        <v>1</v>
      </c>
      <c r="J22" s="84">
        <v>16</v>
      </c>
      <c r="K22" s="84">
        <v>48</v>
      </c>
      <c r="L22" s="94">
        <f t="shared" si="5"/>
        <v>32</v>
      </c>
      <c r="M22" s="94">
        <f t="shared" si="0"/>
        <v>48</v>
      </c>
      <c r="N22" s="94">
        <f t="shared" si="6"/>
        <v>0.75</v>
      </c>
      <c r="O22" s="95">
        <f t="shared" si="7"/>
        <v>0.75</v>
      </c>
      <c r="P22" s="84">
        <v>12</v>
      </c>
      <c r="Q22" s="94">
        <f t="shared" si="17"/>
        <v>1</v>
      </c>
      <c r="R22" s="94">
        <f t="shared" si="17"/>
        <v>1</v>
      </c>
      <c r="S22" s="94">
        <f t="shared" si="2"/>
        <v>12</v>
      </c>
      <c r="T22" s="94">
        <f t="shared" si="3"/>
        <v>36</v>
      </c>
      <c r="U22" s="94">
        <f t="shared" si="4"/>
        <v>24</v>
      </c>
      <c r="V22" s="94">
        <f t="shared" si="8"/>
        <v>36</v>
      </c>
      <c r="W22" s="94"/>
      <c r="X22" s="94">
        <v>190000</v>
      </c>
      <c r="Y22" s="94">
        <f t="shared" si="9"/>
        <v>0</v>
      </c>
      <c r="Z22" s="94">
        <f t="shared" si="10"/>
        <v>0</v>
      </c>
      <c r="AA22" s="94">
        <f t="shared" si="11"/>
        <v>0</v>
      </c>
      <c r="AB22" s="107"/>
      <c r="AC22" s="96" t="s">
        <v>685</v>
      </c>
      <c r="AD22" s="84"/>
      <c r="AE22" s="94">
        <f t="shared" si="12"/>
        <v>0</v>
      </c>
      <c r="AF22" s="84"/>
      <c r="AG22" s="94">
        <f t="shared" si="13"/>
        <v>0</v>
      </c>
      <c r="AH22" s="84"/>
      <c r="AI22" s="94">
        <f t="shared" si="14"/>
        <v>0</v>
      </c>
      <c r="AJ22" s="84"/>
      <c r="AK22" s="94">
        <f t="shared" si="15"/>
        <v>0</v>
      </c>
      <c r="AL22" s="85"/>
      <c r="AM22" s="84">
        <v>11</v>
      </c>
      <c r="AN22" s="84">
        <v>64</v>
      </c>
    </row>
    <row r="23" spans="1:40" s="86" customFormat="1" ht="36.75" customHeight="1">
      <c r="A23" s="84"/>
      <c r="B23" s="135" t="s">
        <v>414</v>
      </c>
      <c r="C23" s="84">
        <v>702400912</v>
      </c>
      <c r="D23" s="84"/>
      <c r="E23" s="145" t="s">
        <v>325</v>
      </c>
      <c r="F23" s="129" t="s">
        <v>55</v>
      </c>
      <c r="G23" s="84">
        <v>14</v>
      </c>
      <c r="H23" s="84">
        <v>0</v>
      </c>
      <c r="I23" s="84">
        <v>1</v>
      </c>
      <c r="J23" s="84">
        <v>0</v>
      </c>
      <c r="K23" s="84">
        <v>48</v>
      </c>
      <c r="L23" s="94">
        <f t="shared" si="5"/>
        <v>32</v>
      </c>
      <c r="M23" s="94">
        <f t="shared" si="0"/>
        <v>32</v>
      </c>
      <c r="N23" s="94">
        <f t="shared" si="6"/>
        <v>0.75</v>
      </c>
      <c r="O23" s="95">
        <f t="shared" si="7"/>
        <v>0.75</v>
      </c>
      <c r="P23" s="84">
        <v>12</v>
      </c>
      <c r="Q23" s="94">
        <f t="shared" si="17"/>
        <v>0</v>
      </c>
      <c r="R23" s="94">
        <f t="shared" si="17"/>
        <v>1</v>
      </c>
      <c r="S23" s="94">
        <f t="shared" si="2"/>
        <v>0</v>
      </c>
      <c r="T23" s="94">
        <f t="shared" si="3"/>
        <v>36</v>
      </c>
      <c r="U23" s="94">
        <f t="shared" si="4"/>
        <v>24</v>
      </c>
      <c r="V23" s="94">
        <f t="shared" si="8"/>
        <v>24</v>
      </c>
      <c r="W23" s="94"/>
      <c r="X23" s="94">
        <v>190000</v>
      </c>
      <c r="Y23" s="94">
        <f t="shared" si="9"/>
        <v>0</v>
      </c>
      <c r="Z23" s="94">
        <f t="shared" si="10"/>
        <v>0</v>
      </c>
      <c r="AA23" s="94">
        <f t="shared" si="11"/>
        <v>0</v>
      </c>
      <c r="AB23" s="107"/>
      <c r="AC23" s="96" t="s">
        <v>685</v>
      </c>
      <c r="AD23" s="84"/>
      <c r="AE23" s="94">
        <f t="shared" si="12"/>
        <v>0</v>
      </c>
      <c r="AF23" s="84"/>
      <c r="AG23" s="94">
        <f t="shared" si="13"/>
        <v>0</v>
      </c>
      <c r="AH23" s="84"/>
      <c r="AI23" s="94">
        <f t="shared" si="14"/>
        <v>0</v>
      </c>
      <c r="AJ23" s="84"/>
      <c r="AK23" s="94">
        <f t="shared" si="15"/>
        <v>0</v>
      </c>
      <c r="AL23" s="85"/>
      <c r="AM23" s="84">
        <v>10</v>
      </c>
      <c r="AN23" s="84">
        <v>48</v>
      </c>
    </row>
    <row r="24" spans="1:40" ht="36" customHeight="1">
      <c r="A24" s="79"/>
      <c r="B24" s="134" t="s">
        <v>369</v>
      </c>
      <c r="C24" s="79">
        <v>945281528</v>
      </c>
      <c r="D24" s="79" t="s">
        <v>408</v>
      </c>
      <c r="E24" s="144" t="s">
        <v>325</v>
      </c>
      <c r="F24" s="128" t="s">
        <v>38</v>
      </c>
      <c r="G24" s="79">
        <v>15</v>
      </c>
      <c r="H24" s="79">
        <v>0</v>
      </c>
      <c r="I24" s="79">
        <v>1</v>
      </c>
      <c r="J24" s="79">
        <v>0</v>
      </c>
      <c r="K24" s="79">
        <v>48</v>
      </c>
      <c r="L24" s="91">
        <f t="shared" si="5"/>
        <v>32</v>
      </c>
      <c r="M24" s="91">
        <f t="shared" si="0"/>
        <v>32</v>
      </c>
      <c r="N24" s="91">
        <f t="shared" si="6"/>
        <v>0.75</v>
      </c>
      <c r="O24" s="92">
        <f t="shared" si="7"/>
        <v>0.75</v>
      </c>
      <c r="P24" s="79">
        <v>12</v>
      </c>
      <c r="Q24" s="91">
        <f t="shared" si="17"/>
        <v>0</v>
      </c>
      <c r="R24" s="91">
        <f t="shared" si="17"/>
        <v>1</v>
      </c>
      <c r="S24" s="91">
        <f t="shared" si="2"/>
        <v>0</v>
      </c>
      <c r="T24" s="91">
        <f t="shared" si="3"/>
        <v>36</v>
      </c>
      <c r="U24" s="91">
        <f t="shared" si="4"/>
        <v>24</v>
      </c>
      <c r="V24" s="91">
        <f t="shared" si="8"/>
        <v>24</v>
      </c>
      <c r="W24" s="91">
        <f>SUM(V24:V25)</f>
        <v>72</v>
      </c>
      <c r="X24" s="91">
        <v>150000</v>
      </c>
      <c r="Y24" s="91">
        <f t="shared" si="9"/>
        <v>10800000</v>
      </c>
      <c r="Z24" s="91">
        <f t="shared" si="10"/>
        <v>1080000</v>
      </c>
      <c r="AA24" s="91">
        <f t="shared" si="11"/>
        <v>9720000</v>
      </c>
      <c r="AB24" s="106"/>
      <c r="AC24" s="93" t="s">
        <v>685</v>
      </c>
      <c r="AD24" s="79"/>
      <c r="AE24" s="91">
        <f t="shared" si="12"/>
        <v>0</v>
      </c>
      <c r="AF24" s="79"/>
      <c r="AG24" s="91">
        <f t="shared" si="13"/>
        <v>0</v>
      </c>
      <c r="AH24" s="79"/>
      <c r="AI24" s="91">
        <f t="shared" si="14"/>
        <v>0</v>
      </c>
      <c r="AJ24" s="79"/>
      <c r="AK24" s="91">
        <f t="shared" si="15"/>
        <v>0</v>
      </c>
      <c r="AL24" s="80"/>
      <c r="AM24" s="79">
        <v>12</v>
      </c>
      <c r="AN24" s="79">
        <v>48</v>
      </c>
    </row>
    <row r="25" spans="1:40" ht="36" customHeight="1">
      <c r="A25" s="79"/>
      <c r="B25" s="134" t="s">
        <v>369</v>
      </c>
      <c r="C25" s="79">
        <v>945281528</v>
      </c>
      <c r="D25" s="79"/>
      <c r="E25" s="144" t="s">
        <v>325</v>
      </c>
      <c r="F25" s="128" t="s">
        <v>63</v>
      </c>
      <c r="G25" s="79">
        <v>10</v>
      </c>
      <c r="H25" s="79">
        <v>0</v>
      </c>
      <c r="I25" s="79">
        <v>2</v>
      </c>
      <c r="J25" s="79">
        <v>0</v>
      </c>
      <c r="K25" s="79">
        <v>96</v>
      </c>
      <c r="L25" s="91">
        <f t="shared" si="5"/>
        <v>64</v>
      </c>
      <c r="M25" s="91">
        <f t="shared" si="0"/>
        <v>64</v>
      </c>
      <c r="N25" s="91">
        <f t="shared" si="6"/>
        <v>0.75</v>
      </c>
      <c r="O25" s="92">
        <f t="shared" si="7"/>
        <v>0.75</v>
      </c>
      <c r="P25" s="79">
        <v>12</v>
      </c>
      <c r="Q25" s="91">
        <f t="shared" si="17"/>
        <v>0</v>
      </c>
      <c r="R25" s="91">
        <f t="shared" si="17"/>
        <v>2</v>
      </c>
      <c r="S25" s="91">
        <f t="shared" si="2"/>
        <v>0</v>
      </c>
      <c r="T25" s="91">
        <f t="shared" si="3"/>
        <v>72</v>
      </c>
      <c r="U25" s="91">
        <f t="shared" si="4"/>
        <v>48</v>
      </c>
      <c r="V25" s="91">
        <f t="shared" si="8"/>
        <v>48</v>
      </c>
      <c r="W25" s="91"/>
      <c r="X25" s="91">
        <v>190000</v>
      </c>
      <c r="Y25" s="91">
        <f t="shared" si="9"/>
        <v>0</v>
      </c>
      <c r="Z25" s="91">
        <f t="shared" si="10"/>
        <v>0</v>
      </c>
      <c r="AA25" s="91">
        <f t="shared" si="11"/>
        <v>0</v>
      </c>
      <c r="AB25" s="106"/>
      <c r="AC25" s="93" t="s">
        <v>685</v>
      </c>
      <c r="AD25" s="79"/>
      <c r="AE25" s="91">
        <f t="shared" si="12"/>
        <v>0</v>
      </c>
      <c r="AF25" s="79"/>
      <c r="AG25" s="91">
        <f t="shared" si="13"/>
        <v>0</v>
      </c>
      <c r="AH25" s="79"/>
      <c r="AI25" s="91">
        <f t="shared" si="14"/>
        <v>0</v>
      </c>
      <c r="AJ25" s="79"/>
      <c r="AK25" s="91">
        <f t="shared" si="15"/>
        <v>0</v>
      </c>
      <c r="AL25" s="80"/>
      <c r="AM25" s="79">
        <v>12</v>
      </c>
      <c r="AN25" s="79">
        <v>96</v>
      </c>
    </row>
    <row r="26" spans="1:40" s="86" customFormat="1" ht="36" customHeight="1">
      <c r="A26" s="84"/>
      <c r="B26" s="135" t="s">
        <v>241</v>
      </c>
      <c r="C26" s="84">
        <v>651976510</v>
      </c>
      <c r="D26" s="84">
        <v>9151649049</v>
      </c>
      <c r="E26" s="145" t="s">
        <v>134</v>
      </c>
      <c r="F26" s="129" t="s">
        <v>240</v>
      </c>
      <c r="G26" s="84">
        <v>18</v>
      </c>
      <c r="H26" s="84">
        <v>1</v>
      </c>
      <c r="I26" s="84">
        <v>1</v>
      </c>
      <c r="J26" s="84">
        <v>16</v>
      </c>
      <c r="K26" s="84">
        <v>32</v>
      </c>
      <c r="L26" s="94">
        <f t="shared" si="5"/>
        <v>21.333333333333332</v>
      </c>
      <c r="M26" s="94">
        <f t="shared" si="0"/>
        <v>37.333333333333329</v>
      </c>
      <c r="N26" s="94">
        <f t="shared" si="6"/>
        <v>1</v>
      </c>
      <c r="O26" s="95">
        <f t="shared" si="7"/>
        <v>1</v>
      </c>
      <c r="P26" s="84">
        <v>16</v>
      </c>
      <c r="Q26" s="94">
        <f t="shared" si="17"/>
        <v>1</v>
      </c>
      <c r="R26" s="94">
        <f t="shared" si="17"/>
        <v>1</v>
      </c>
      <c r="S26" s="94">
        <f t="shared" si="2"/>
        <v>16</v>
      </c>
      <c r="T26" s="94">
        <f t="shared" si="3"/>
        <v>32</v>
      </c>
      <c r="U26" s="94">
        <f t="shared" si="4"/>
        <v>21.333333333333332</v>
      </c>
      <c r="V26" s="94">
        <f t="shared" si="8"/>
        <v>37.333333333333329</v>
      </c>
      <c r="W26" s="94">
        <v>37</v>
      </c>
      <c r="X26" s="94">
        <v>190000</v>
      </c>
      <c r="Y26" s="94">
        <f t="shared" si="9"/>
        <v>7030000</v>
      </c>
      <c r="Z26" s="94">
        <f t="shared" si="10"/>
        <v>703000</v>
      </c>
      <c r="AA26" s="94">
        <f t="shared" si="11"/>
        <v>6327000</v>
      </c>
      <c r="AB26" s="107"/>
      <c r="AC26" s="96" t="s">
        <v>685</v>
      </c>
      <c r="AD26" s="84"/>
      <c r="AE26" s="94">
        <f t="shared" si="12"/>
        <v>0</v>
      </c>
      <c r="AF26" s="84"/>
      <c r="AG26" s="94">
        <f t="shared" si="13"/>
        <v>0</v>
      </c>
      <c r="AH26" s="84"/>
      <c r="AI26" s="94">
        <f t="shared" si="14"/>
        <v>0</v>
      </c>
      <c r="AJ26" s="84"/>
      <c r="AK26" s="94">
        <f t="shared" si="15"/>
        <v>0</v>
      </c>
      <c r="AL26" s="85"/>
      <c r="AM26" s="84">
        <v>15</v>
      </c>
      <c r="AN26" s="84">
        <v>48</v>
      </c>
    </row>
    <row r="27" spans="1:40" ht="36" customHeight="1">
      <c r="A27" s="79"/>
      <c r="B27" s="134" t="s">
        <v>282</v>
      </c>
      <c r="C27" s="79">
        <v>653133871</v>
      </c>
      <c r="D27" s="79">
        <v>9155621760</v>
      </c>
      <c r="E27" s="144" t="s">
        <v>134</v>
      </c>
      <c r="F27" s="128" t="s">
        <v>281</v>
      </c>
      <c r="G27" s="79">
        <v>24</v>
      </c>
      <c r="H27" s="79">
        <v>1</v>
      </c>
      <c r="I27" s="79">
        <v>1</v>
      </c>
      <c r="J27" s="79">
        <v>16</v>
      </c>
      <c r="K27" s="79">
        <v>48</v>
      </c>
      <c r="L27" s="91">
        <f t="shared" si="5"/>
        <v>32</v>
      </c>
      <c r="M27" s="91">
        <f t="shared" si="0"/>
        <v>48</v>
      </c>
      <c r="N27" s="91">
        <f t="shared" si="6"/>
        <v>0.75</v>
      </c>
      <c r="O27" s="92">
        <f t="shared" si="7"/>
        <v>0.75</v>
      </c>
      <c r="P27" s="79">
        <v>12</v>
      </c>
      <c r="Q27" s="91">
        <f t="shared" si="17"/>
        <v>1</v>
      </c>
      <c r="R27" s="91">
        <f t="shared" si="17"/>
        <v>1</v>
      </c>
      <c r="S27" s="91">
        <f t="shared" si="2"/>
        <v>12</v>
      </c>
      <c r="T27" s="91">
        <f t="shared" si="3"/>
        <v>36</v>
      </c>
      <c r="U27" s="91">
        <f t="shared" si="4"/>
        <v>24</v>
      </c>
      <c r="V27" s="91">
        <f t="shared" si="8"/>
        <v>36</v>
      </c>
      <c r="W27" s="91">
        <v>36</v>
      </c>
      <c r="X27" s="91">
        <v>190000</v>
      </c>
      <c r="Y27" s="91">
        <f t="shared" si="9"/>
        <v>6840000</v>
      </c>
      <c r="Z27" s="91">
        <f t="shared" si="10"/>
        <v>684000</v>
      </c>
      <c r="AA27" s="91">
        <f t="shared" si="11"/>
        <v>6156000</v>
      </c>
      <c r="AB27" s="106"/>
      <c r="AC27" s="93" t="s">
        <v>685</v>
      </c>
      <c r="AD27" s="79"/>
      <c r="AE27" s="91">
        <f t="shared" si="12"/>
        <v>0</v>
      </c>
      <c r="AF27" s="79"/>
      <c r="AG27" s="91">
        <f t="shared" si="13"/>
        <v>0</v>
      </c>
      <c r="AH27" s="79"/>
      <c r="AI27" s="91">
        <f t="shared" si="14"/>
        <v>0</v>
      </c>
      <c r="AJ27" s="79"/>
      <c r="AK27" s="91">
        <f t="shared" si="15"/>
        <v>0</v>
      </c>
      <c r="AL27" s="80"/>
      <c r="AM27" s="79">
        <v>12</v>
      </c>
      <c r="AN27" s="79">
        <v>64</v>
      </c>
    </row>
    <row r="28" spans="1:40" s="86" customFormat="1" ht="36" customHeight="1">
      <c r="A28" s="84"/>
      <c r="B28" s="135" t="s">
        <v>201</v>
      </c>
      <c r="C28" s="84">
        <v>651828716</v>
      </c>
      <c r="D28" s="84">
        <v>9155625370</v>
      </c>
      <c r="E28" s="145" t="s">
        <v>134</v>
      </c>
      <c r="F28" s="129" t="s">
        <v>215</v>
      </c>
      <c r="G28" s="84">
        <v>13</v>
      </c>
      <c r="H28" s="84">
        <v>1</v>
      </c>
      <c r="I28" s="84">
        <v>1</v>
      </c>
      <c r="J28" s="84">
        <v>16</v>
      </c>
      <c r="K28" s="84">
        <v>48</v>
      </c>
      <c r="L28" s="94">
        <f t="shared" si="5"/>
        <v>32</v>
      </c>
      <c r="M28" s="94">
        <f t="shared" si="0"/>
        <v>48</v>
      </c>
      <c r="N28" s="94">
        <f t="shared" si="6"/>
        <v>0.875</v>
      </c>
      <c r="O28" s="95">
        <f t="shared" si="7"/>
        <v>0.875</v>
      </c>
      <c r="P28" s="84">
        <v>14</v>
      </c>
      <c r="Q28" s="94">
        <f t="shared" si="17"/>
        <v>1</v>
      </c>
      <c r="R28" s="94">
        <f t="shared" si="17"/>
        <v>1</v>
      </c>
      <c r="S28" s="94">
        <f t="shared" si="2"/>
        <v>14</v>
      </c>
      <c r="T28" s="94">
        <f t="shared" si="3"/>
        <v>42</v>
      </c>
      <c r="U28" s="94">
        <f t="shared" si="4"/>
        <v>28</v>
      </c>
      <c r="V28" s="94">
        <f t="shared" si="8"/>
        <v>42</v>
      </c>
      <c r="W28" s="94">
        <f>SUM(V28:V32)</f>
        <v>117.99999999999999</v>
      </c>
      <c r="X28" s="94">
        <v>190000</v>
      </c>
      <c r="Y28" s="94">
        <f t="shared" si="9"/>
        <v>25309999.999999996</v>
      </c>
      <c r="Z28" s="94">
        <f t="shared" si="10"/>
        <v>2531000</v>
      </c>
      <c r="AA28" s="94">
        <f t="shared" si="11"/>
        <v>22778999.999999996</v>
      </c>
      <c r="AB28" s="107"/>
      <c r="AC28" s="96" t="s">
        <v>685</v>
      </c>
      <c r="AD28" s="84">
        <v>2</v>
      </c>
      <c r="AE28" s="94">
        <f t="shared" si="12"/>
        <v>1140000</v>
      </c>
      <c r="AF28" s="84">
        <v>7</v>
      </c>
      <c r="AG28" s="94">
        <f t="shared" si="13"/>
        <v>1750000</v>
      </c>
      <c r="AH28" s="84"/>
      <c r="AI28" s="94">
        <f t="shared" si="14"/>
        <v>0</v>
      </c>
      <c r="AJ28" s="84"/>
      <c r="AK28" s="94">
        <f t="shared" si="15"/>
        <v>0</v>
      </c>
      <c r="AL28" s="85"/>
      <c r="AM28" s="84">
        <v>14</v>
      </c>
      <c r="AN28" s="84">
        <v>64</v>
      </c>
    </row>
    <row r="29" spans="1:40" s="86" customFormat="1" ht="36" customHeight="1">
      <c r="A29" s="84"/>
      <c r="B29" s="135" t="s">
        <v>201</v>
      </c>
      <c r="C29" s="84">
        <v>651828716</v>
      </c>
      <c r="D29" s="84"/>
      <c r="E29" s="145" t="s">
        <v>134</v>
      </c>
      <c r="F29" s="129" t="s">
        <v>217</v>
      </c>
      <c r="G29" s="84" t="s">
        <v>430</v>
      </c>
      <c r="H29" s="84">
        <v>1</v>
      </c>
      <c r="I29" s="84">
        <v>1</v>
      </c>
      <c r="J29" s="84">
        <v>16</v>
      </c>
      <c r="K29" s="84">
        <v>32</v>
      </c>
      <c r="L29" s="94">
        <f t="shared" si="5"/>
        <v>21.333333333333332</v>
      </c>
      <c r="M29" s="94">
        <f t="shared" si="0"/>
        <v>37.333333333333329</v>
      </c>
      <c r="N29" s="94">
        <f t="shared" si="6"/>
        <v>0.875</v>
      </c>
      <c r="O29" s="95">
        <f t="shared" si="7"/>
        <v>0.875</v>
      </c>
      <c r="P29" s="84">
        <v>14</v>
      </c>
      <c r="Q29" s="94">
        <f t="shared" si="17"/>
        <v>1</v>
      </c>
      <c r="R29" s="94">
        <f t="shared" si="17"/>
        <v>1</v>
      </c>
      <c r="S29" s="94">
        <f t="shared" si="2"/>
        <v>14</v>
      </c>
      <c r="T29" s="94">
        <f t="shared" si="3"/>
        <v>28</v>
      </c>
      <c r="U29" s="94">
        <f t="shared" si="4"/>
        <v>18.666666666666664</v>
      </c>
      <c r="V29" s="94">
        <f t="shared" si="8"/>
        <v>32.666666666666664</v>
      </c>
      <c r="W29" s="94"/>
      <c r="X29" s="94">
        <v>190000</v>
      </c>
      <c r="Y29" s="94">
        <f t="shared" si="9"/>
        <v>0</v>
      </c>
      <c r="Z29" s="94">
        <f t="shared" si="10"/>
        <v>0</v>
      </c>
      <c r="AA29" s="94">
        <f t="shared" si="11"/>
        <v>0</v>
      </c>
      <c r="AB29" s="107"/>
      <c r="AC29" s="96" t="s">
        <v>685</v>
      </c>
      <c r="AD29" s="84"/>
      <c r="AE29" s="94">
        <f t="shared" si="12"/>
        <v>0</v>
      </c>
      <c r="AF29" s="84"/>
      <c r="AG29" s="94">
        <f t="shared" si="13"/>
        <v>0</v>
      </c>
      <c r="AH29" s="84"/>
      <c r="AI29" s="94">
        <f t="shared" si="14"/>
        <v>0</v>
      </c>
      <c r="AJ29" s="84"/>
      <c r="AK29" s="94">
        <f t="shared" si="15"/>
        <v>0</v>
      </c>
      <c r="AL29" s="85"/>
      <c r="AM29" s="84">
        <v>14</v>
      </c>
      <c r="AN29" s="84">
        <v>48</v>
      </c>
    </row>
    <row r="30" spans="1:40" s="86" customFormat="1" ht="36" customHeight="1">
      <c r="A30" s="84"/>
      <c r="B30" s="135" t="s">
        <v>201</v>
      </c>
      <c r="C30" s="84">
        <v>651828716</v>
      </c>
      <c r="D30" s="84"/>
      <c r="E30" s="145" t="s">
        <v>134</v>
      </c>
      <c r="F30" s="129" t="s">
        <v>224</v>
      </c>
      <c r="G30" s="84">
        <v>26</v>
      </c>
      <c r="H30" s="84">
        <v>2</v>
      </c>
      <c r="I30" s="84">
        <v>1</v>
      </c>
      <c r="J30" s="84">
        <v>32</v>
      </c>
      <c r="K30" s="84">
        <v>32</v>
      </c>
      <c r="L30" s="94">
        <f t="shared" si="5"/>
        <v>21.333333333333332</v>
      </c>
      <c r="M30" s="94">
        <f t="shared" si="0"/>
        <v>53.333333333333329</v>
      </c>
      <c r="N30" s="94">
        <f t="shared" si="6"/>
        <v>0.8125</v>
      </c>
      <c r="O30" s="95">
        <f t="shared" si="7"/>
        <v>0.8125</v>
      </c>
      <c r="P30" s="84">
        <v>13</v>
      </c>
      <c r="Q30" s="94">
        <f t="shared" si="17"/>
        <v>2</v>
      </c>
      <c r="R30" s="94">
        <f t="shared" si="17"/>
        <v>1</v>
      </c>
      <c r="S30" s="94">
        <f t="shared" si="2"/>
        <v>26</v>
      </c>
      <c r="T30" s="94">
        <f t="shared" si="3"/>
        <v>26</v>
      </c>
      <c r="U30" s="94">
        <f t="shared" si="4"/>
        <v>17.333333333333332</v>
      </c>
      <c r="V30" s="94">
        <f t="shared" si="8"/>
        <v>43.333333333333329</v>
      </c>
      <c r="W30" s="94"/>
      <c r="X30" s="94">
        <v>190000</v>
      </c>
      <c r="Y30" s="94">
        <f t="shared" si="9"/>
        <v>0</v>
      </c>
      <c r="Z30" s="94">
        <f t="shared" si="10"/>
        <v>0</v>
      </c>
      <c r="AA30" s="94">
        <f t="shared" si="11"/>
        <v>0</v>
      </c>
      <c r="AB30" s="107"/>
      <c r="AC30" s="96" t="s">
        <v>685</v>
      </c>
      <c r="AD30" s="84"/>
      <c r="AE30" s="94">
        <f t="shared" si="12"/>
        <v>0</v>
      </c>
      <c r="AF30" s="84"/>
      <c r="AG30" s="94">
        <f t="shared" si="13"/>
        <v>0</v>
      </c>
      <c r="AH30" s="84"/>
      <c r="AI30" s="94">
        <f t="shared" si="14"/>
        <v>0</v>
      </c>
      <c r="AJ30" s="84"/>
      <c r="AK30" s="94">
        <f t="shared" si="15"/>
        <v>0</v>
      </c>
      <c r="AL30" s="85"/>
      <c r="AM30" s="84">
        <v>13</v>
      </c>
      <c r="AN30" s="84">
        <v>64</v>
      </c>
    </row>
    <row r="31" spans="1:40" s="86" customFormat="1" ht="36" customHeight="1">
      <c r="A31" s="84"/>
      <c r="B31" s="135" t="s">
        <v>201</v>
      </c>
      <c r="C31" s="84">
        <v>651828716</v>
      </c>
      <c r="D31" s="84"/>
      <c r="E31" s="145" t="s">
        <v>134</v>
      </c>
      <c r="F31" s="129" t="s">
        <v>79</v>
      </c>
      <c r="G31" s="84">
        <v>2</v>
      </c>
      <c r="H31" s="84">
        <v>0</v>
      </c>
      <c r="I31" s="84">
        <v>2</v>
      </c>
      <c r="J31" s="84">
        <v>0</v>
      </c>
      <c r="K31" s="84">
        <v>240</v>
      </c>
      <c r="L31" s="94">
        <f t="shared" si="5"/>
        <v>160</v>
      </c>
      <c r="M31" s="94">
        <f t="shared" si="0"/>
        <v>160</v>
      </c>
      <c r="N31" s="94">
        <f t="shared" si="6"/>
        <v>0</v>
      </c>
      <c r="O31" s="95">
        <f t="shared" si="7"/>
        <v>0</v>
      </c>
      <c r="P31" s="84"/>
      <c r="Q31" s="94">
        <f t="shared" si="17"/>
        <v>0</v>
      </c>
      <c r="R31" s="94">
        <f t="shared" si="17"/>
        <v>2</v>
      </c>
      <c r="S31" s="94">
        <f t="shared" si="2"/>
        <v>0</v>
      </c>
      <c r="T31" s="94">
        <f t="shared" si="3"/>
        <v>0</v>
      </c>
      <c r="U31" s="94">
        <f t="shared" si="4"/>
        <v>0</v>
      </c>
      <c r="V31" s="94">
        <f t="shared" si="8"/>
        <v>0</v>
      </c>
      <c r="W31" s="94"/>
      <c r="X31" s="94">
        <v>190000</v>
      </c>
      <c r="Y31" s="94">
        <f t="shared" si="9"/>
        <v>0</v>
      </c>
      <c r="Z31" s="94">
        <f t="shared" si="10"/>
        <v>0</v>
      </c>
      <c r="AA31" s="94">
        <f t="shared" si="11"/>
        <v>0</v>
      </c>
      <c r="AB31" s="107"/>
      <c r="AC31" s="96" t="s">
        <v>685</v>
      </c>
      <c r="AD31" s="84"/>
      <c r="AE31" s="94">
        <f t="shared" si="12"/>
        <v>0</v>
      </c>
      <c r="AF31" s="84"/>
      <c r="AG31" s="94">
        <f t="shared" si="13"/>
        <v>0</v>
      </c>
      <c r="AH31" s="84"/>
      <c r="AI31" s="94">
        <f t="shared" si="14"/>
        <v>0</v>
      </c>
      <c r="AJ31" s="84"/>
      <c r="AK31" s="94">
        <f t="shared" si="15"/>
        <v>0</v>
      </c>
      <c r="AL31" s="85"/>
      <c r="AM31" s="84">
        <v>2</v>
      </c>
      <c r="AN31" s="84">
        <v>240</v>
      </c>
    </row>
    <row r="32" spans="1:40" s="86" customFormat="1" ht="36" customHeight="1">
      <c r="A32" s="84"/>
      <c r="B32" s="135" t="s">
        <v>201</v>
      </c>
      <c r="C32" s="84">
        <v>651828716</v>
      </c>
      <c r="D32" s="84"/>
      <c r="E32" s="145" t="s">
        <v>134</v>
      </c>
      <c r="F32" s="129" t="s">
        <v>51</v>
      </c>
      <c r="G32" s="84">
        <v>7</v>
      </c>
      <c r="H32" s="84">
        <v>0</v>
      </c>
      <c r="I32" s="84">
        <v>1</v>
      </c>
      <c r="J32" s="84">
        <v>0</v>
      </c>
      <c r="K32" s="84">
        <v>48</v>
      </c>
      <c r="L32" s="94">
        <f t="shared" si="5"/>
        <v>32</v>
      </c>
      <c r="M32" s="94">
        <f t="shared" si="0"/>
        <v>32</v>
      </c>
      <c r="N32" s="94">
        <f t="shared" si="6"/>
        <v>0</v>
      </c>
      <c r="O32" s="95">
        <f t="shared" si="7"/>
        <v>0</v>
      </c>
      <c r="P32" s="84"/>
      <c r="Q32" s="94">
        <f t="shared" si="17"/>
        <v>0</v>
      </c>
      <c r="R32" s="94">
        <f t="shared" si="17"/>
        <v>1</v>
      </c>
      <c r="S32" s="94">
        <f t="shared" si="2"/>
        <v>0</v>
      </c>
      <c r="T32" s="94">
        <f t="shared" si="3"/>
        <v>0</v>
      </c>
      <c r="U32" s="94">
        <f t="shared" si="4"/>
        <v>0</v>
      </c>
      <c r="V32" s="94">
        <f t="shared" si="8"/>
        <v>0</v>
      </c>
      <c r="W32" s="94"/>
      <c r="X32" s="94">
        <v>190000</v>
      </c>
      <c r="Y32" s="94">
        <f t="shared" si="9"/>
        <v>0</v>
      </c>
      <c r="Z32" s="94">
        <f t="shared" si="10"/>
        <v>0</v>
      </c>
      <c r="AA32" s="94">
        <f t="shared" si="11"/>
        <v>0</v>
      </c>
      <c r="AB32" s="107"/>
      <c r="AC32" s="96" t="s">
        <v>685</v>
      </c>
      <c r="AD32" s="84"/>
      <c r="AE32" s="94">
        <f t="shared" si="12"/>
        <v>0</v>
      </c>
      <c r="AF32" s="84"/>
      <c r="AG32" s="94">
        <f t="shared" si="13"/>
        <v>0</v>
      </c>
      <c r="AH32" s="84"/>
      <c r="AI32" s="94">
        <f t="shared" si="14"/>
        <v>0</v>
      </c>
      <c r="AJ32" s="84"/>
      <c r="AK32" s="94">
        <f t="shared" si="15"/>
        <v>0</v>
      </c>
      <c r="AL32" s="85"/>
      <c r="AM32" s="84">
        <v>7</v>
      </c>
      <c r="AN32" s="84">
        <v>48</v>
      </c>
    </row>
    <row r="33" spans="1:40" ht="36" customHeight="1">
      <c r="A33" s="79"/>
      <c r="B33" s="134" t="s">
        <v>390</v>
      </c>
      <c r="C33" s="79">
        <v>652841902</v>
      </c>
      <c r="D33" s="79">
        <v>9153412240</v>
      </c>
      <c r="E33" s="144" t="s">
        <v>134</v>
      </c>
      <c r="F33" s="128" t="s">
        <v>398</v>
      </c>
      <c r="G33" s="79" t="s">
        <v>431</v>
      </c>
      <c r="H33" s="79">
        <v>2</v>
      </c>
      <c r="I33" s="79">
        <v>1</v>
      </c>
      <c r="J33" s="79">
        <v>32</v>
      </c>
      <c r="K33" s="79">
        <v>32</v>
      </c>
      <c r="L33" s="91">
        <f t="shared" si="5"/>
        <v>21.333333333333332</v>
      </c>
      <c r="M33" s="91">
        <f t="shared" si="0"/>
        <v>53.333333333333329</v>
      </c>
      <c r="N33" s="91">
        <f t="shared" si="6"/>
        <v>0.875</v>
      </c>
      <c r="O33" s="92">
        <f t="shared" si="7"/>
        <v>0.875</v>
      </c>
      <c r="P33" s="79">
        <v>14</v>
      </c>
      <c r="Q33" s="91">
        <f t="shared" si="17"/>
        <v>2</v>
      </c>
      <c r="R33" s="91">
        <f t="shared" si="17"/>
        <v>1</v>
      </c>
      <c r="S33" s="91">
        <f t="shared" si="2"/>
        <v>28</v>
      </c>
      <c r="T33" s="91">
        <f t="shared" si="3"/>
        <v>28</v>
      </c>
      <c r="U33" s="91">
        <f t="shared" si="4"/>
        <v>18.666666666666664</v>
      </c>
      <c r="V33" s="91">
        <f t="shared" si="8"/>
        <v>46.666666666666664</v>
      </c>
      <c r="W33" s="91">
        <v>47</v>
      </c>
      <c r="X33" s="91">
        <v>190000</v>
      </c>
      <c r="Y33" s="91">
        <f t="shared" si="9"/>
        <v>8930000</v>
      </c>
      <c r="Z33" s="91">
        <f t="shared" si="10"/>
        <v>893000</v>
      </c>
      <c r="AA33" s="91">
        <f t="shared" si="11"/>
        <v>8037000</v>
      </c>
      <c r="AB33" s="106"/>
      <c r="AC33" s="93" t="s">
        <v>685</v>
      </c>
      <c r="AD33" s="79"/>
      <c r="AE33" s="91">
        <f t="shared" si="12"/>
        <v>0</v>
      </c>
      <c r="AF33" s="79"/>
      <c r="AG33" s="91">
        <f t="shared" si="13"/>
        <v>0</v>
      </c>
      <c r="AH33" s="79"/>
      <c r="AI33" s="91">
        <f t="shared" si="14"/>
        <v>0</v>
      </c>
      <c r="AJ33" s="79"/>
      <c r="AK33" s="91">
        <f t="shared" si="15"/>
        <v>0</v>
      </c>
      <c r="AL33" s="80"/>
      <c r="AM33" s="79">
        <v>14</v>
      </c>
      <c r="AN33" s="79">
        <v>64</v>
      </c>
    </row>
    <row r="34" spans="1:40" s="86" customFormat="1" ht="36" customHeight="1">
      <c r="A34" s="84"/>
      <c r="B34" s="135" t="s">
        <v>329</v>
      </c>
      <c r="C34" s="84">
        <v>652508480</v>
      </c>
      <c r="D34" s="84" t="s">
        <v>407</v>
      </c>
      <c r="E34" s="145" t="s">
        <v>331</v>
      </c>
      <c r="F34" s="129" t="s">
        <v>328</v>
      </c>
      <c r="G34" s="84">
        <v>36</v>
      </c>
      <c r="H34" s="84">
        <v>2</v>
      </c>
      <c r="I34" s="84">
        <v>0</v>
      </c>
      <c r="J34" s="84">
        <v>32</v>
      </c>
      <c r="K34" s="84">
        <v>0</v>
      </c>
      <c r="L34" s="94">
        <f t="shared" si="5"/>
        <v>0</v>
      </c>
      <c r="M34" s="94">
        <f t="shared" si="0"/>
        <v>32</v>
      </c>
      <c r="N34" s="94">
        <f t="shared" si="6"/>
        <v>0.875</v>
      </c>
      <c r="O34" s="95">
        <f t="shared" si="7"/>
        <v>0.875</v>
      </c>
      <c r="P34" s="84">
        <v>14</v>
      </c>
      <c r="Q34" s="94">
        <f t="shared" si="17"/>
        <v>2</v>
      </c>
      <c r="R34" s="94">
        <f t="shared" si="17"/>
        <v>0</v>
      </c>
      <c r="S34" s="94">
        <f t="shared" si="2"/>
        <v>28</v>
      </c>
      <c r="T34" s="94">
        <f t="shared" si="3"/>
        <v>0</v>
      </c>
      <c r="U34" s="94">
        <f t="shared" si="4"/>
        <v>0</v>
      </c>
      <c r="V34" s="94">
        <f t="shared" si="8"/>
        <v>28</v>
      </c>
      <c r="W34" s="94">
        <f>SUM(V34:V36)</f>
        <v>84</v>
      </c>
      <c r="X34" s="94">
        <v>150000</v>
      </c>
      <c r="Y34" s="94">
        <f t="shared" si="9"/>
        <v>12600000</v>
      </c>
      <c r="Z34" s="94">
        <f t="shared" si="10"/>
        <v>1260000</v>
      </c>
      <c r="AA34" s="94">
        <f t="shared" si="11"/>
        <v>11340000</v>
      </c>
      <c r="AB34" s="107"/>
      <c r="AC34" s="96" t="s">
        <v>685</v>
      </c>
      <c r="AD34" s="84"/>
      <c r="AE34" s="94">
        <f t="shared" si="12"/>
        <v>0</v>
      </c>
      <c r="AF34" s="84"/>
      <c r="AG34" s="94">
        <f t="shared" si="13"/>
        <v>0</v>
      </c>
      <c r="AH34" s="84"/>
      <c r="AI34" s="94">
        <f t="shared" si="14"/>
        <v>0</v>
      </c>
      <c r="AJ34" s="84"/>
      <c r="AK34" s="94">
        <f t="shared" si="15"/>
        <v>0</v>
      </c>
      <c r="AL34" s="85"/>
      <c r="AM34" s="84">
        <v>14</v>
      </c>
      <c r="AN34" s="84">
        <v>32</v>
      </c>
    </row>
    <row r="35" spans="1:40" s="86" customFormat="1" ht="36" customHeight="1">
      <c r="A35" s="84"/>
      <c r="B35" s="135" t="s">
        <v>329</v>
      </c>
      <c r="C35" s="84">
        <v>652508480</v>
      </c>
      <c r="D35" s="84" t="s">
        <v>407</v>
      </c>
      <c r="E35" s="145" t="s">
        <v>331</v>
      </c>
      <c r="F35" s="129" t="s">
        <v>328</v>
      </c>
      <c r="G35" s="84">
        <v>32</v>
      </c>
      <c r="H35" s="84">
        <v>2</v>
      </c>
      <c r="I35" s="84">
        <v>0</v>
      </c>
      <c r="J35" s="84">
        <v>32</v>
      </c>
      <c r="K35" s="84">
        <v>0</v>
      </c>
      <c r="L35" s="94">
        <f t="shared" si="5"/>
        <v>0</v>
      </c>
      <c r="M35" s="94">
        <f t="shared" si="0"/>
        <v>32</v>
      </c>
      <c r="N35" s="94">
        <f t="shared" si="6"/>
        <v>0.875</v>
      </c>
      <c r="O35" s="95">
        <f t="shared" si="7"/>
        <v>0.875</v>
      </c>
      <c r="P35" s="84">
        <v>14</v>
      </c>
      <c r="Q35" s="94">
        <f t="shared" si="17"/>
        <v>2</v>
      </c>
      <c r="R35" s="94">
        <f t="shared" si="17"/>
        <v>0</v>
      </c>
      <c r="S35" s="94">
        <f t="shared" si="2"/>
        <v>28</v>
      </c>
      <c r="T35" s="94">
        <f t="shared" si="3"/>
        <v>0</v>
      </c>
      <c r="U35" s="94">
        <f t="shared" si="4"/>
        <v>0</v>
      </c>
      <c r="V35" s="94">
        <f t="shared" si="8"/>
        <v>28</v>
      </c>
      <c r="W35" s="94"/>
      <c r="X35" s="94">
        <v>150000</v>
      </c>
      <c r="Y35" s="94">
        <f t="shared" si="9"/>
        <v>0</v>
      </c>
      <c r="Z35" s="94">
        <f t="shared" si="10"/>
        <v>0</v>
      </c>
      <c r="AA35" s="94">
        <f t="shared" si="11"/>
        <v>0</v>
      </c>
      <c r="AB35" s="107"/>
      <c r="AC35" s="96" t="s">
        <v>685</v>
      </c>
      <c r="AD35" s="84"/>
      <c r="AE35" s="94">
        <f t="shared" si="12"/>
        <v>0</v>
      </c>
      <c r="AF35" s="84"/>
      <c r="AG35" s="94">
        <f t="shared" si="13"/>
        <v>0</v>
      </c>
      <c r="AH35" s="84"/>
      <c r="AI35" s="94">
        <f t="shared" si="14"/>
        <v>0</v>
      </c>
      <c r="AJ35" s="84"/>
      <c r="AK35" s="94">
        <f t="shared" si="15"/>
        <v>0</v>
      </c>
      <c r="AL35" s="85"/>
      <c r="AM35" s="84">
        <v>14</v>
      </c>
      <c r="AN35" s="84">
        <v>32</v>
      </c>
    </row>
    <row r="36" spans="1:40" s="86" customFormat="1" ht="36" customHeight="1">
      <c r="A36" s="84"/>
      <c r="B36" s="135" t="s">
        <v>329</v>
      </c>
      <c r="C36" s="84">
        <v>652508480</v>
      </c>
      <c r="D36" s="84"/>
      <c r="E36" s="145" t="s">
        <v>331</v>
      </c>
      <c r="F36" s="129" t="s">
        <v>328</v>
      </c>
      <c r="G36" s="84" t="s">
        <v>494</v>
      </c>
      <c r="H36" s="84">
        <v>2</v>
      </c>
      <c r="I36" s="84">
        <v>0</v>
      </c>
      <c r="J36" s="84">
        <v>32</v>
      </c>
      <c r="K36" s="84">
        <v>0</v>
      </c>
      <c r="L36" s="94">
        <f t="shared" si="5"/>
        <v>0</v>
      </c>
      <c r="M36" s="94">
        <f t="shared" si="0"/>
        <v>32</v>
      </c>
      <c r="N36" s="94">
        <f t="shared" si="6"/>
        <v>0.875</v>
      </c>
      <c r="O36" s="95">
        <f t="shared" si="7"/>
        <v>0.875</v>
      </c>
      <c r="P36" s="84">
        <v>14</v>
      </c>
      <c r="Q36" s="94">
        <f t="shared" si="17"/>
        <v>2</v>
      </c>
      <c r="R36" s="94">
        <f t="shared" si="17"/>
        <v>0</v>
      </c>
      <c r="S36" s="94">
        <f t="shared" si="2"/>
        <v>28</v>
      </c>
      <c r="T36" s="94">
        <f t="shared" si="3"/>
        <v>0</v>
      </c>
      <c r="U36" s="94">
        <f t="shared" si="4"/>
        <v>0</v>
      </c>
      <c r="V36" s="94">
        <f t="shared" si="8"/>
        <v>28</v>
      </c>
      <c r="W36" s="94"/>
      <c r="X36" s="94">
        <v>150000</v>
      </c>
      <c r="Y36" s="94">
        <f t="shared" si="9"/>
        <v>0</v>
      </c>
      <c r="Z36" s="94">
        <f t="shared" si="10"/>
        <v>0</v>
      </c>
      <c r="AA36" s="94">
        <f t="shared" si="11"/>
        <v>0</v>
      </c>
      <c r="AB36" s="107"/>
      <c r="AC36" s="96" t="s">
        <v>685</v>
      </c>
      <c r="AD36" s="84"/>
      <c r="AE36" s="94">
        <f t="shared" si="12"/>
        <v>0</v>
      </c>
      <c r="AF36" s="84"/>
      <c r="AG36" s="94">
        <f t="shared" si="13"/>
        <v>0</v>
      </c>
      <c r="AH36" s="84"/>
      <c r="AI36" s="94">
        <f t="shared" si="14"/>
        <v>0</v>
      </c>
      <c r="AJ36" s="84"/>
      <c r="AK36" s="94">
        <f t="shared" si="15"/>
        <v>0</v>
      </c>
      <c r="AL36" s="85"/>
      <c r="AM36" s="84">
        <v>13</v>
      </c>
      <c r="AN36" s="84">
        <v>32</v>
      </c>
    </row>
    <row r="37" spans="1:40" ht="36" customHeight="1">
      <c r="A37" s="79"/>
      <c r="B37" s="134" t="s">
        <v>149</v>
      </c>
      <c r="C37" s="79">
        <v>650571215</v>
      </c>
      <c r="D37" s="79">
        <v>9155613374</v>
      </c>
      <c r="E37" s="144" t="s">
        <v>134</v>
      </c>
      <c r="F37" s="128" t="s">
        <v>481</v>
      </c>
      <c r="G37" s="79">
        <v>16</v>
      </c>
      <c r="H37" s="79">
        <v>2</v>
      </c>
      <c r="I37" s="79">
        <v>0</v>
      </c>
      <c r="J37" s="79">
        <v>32</v>
      </c>
      <c r="K37" s="79">
        <v>0</v>
      </c>
      <c r="L37" s="91">
        <f t="shared" si="5"/>
        <v>0</v>
      </c>
      <c r="M37" s="91">
        <f t="shared" si="0"/>
        <v>32</v>
      </c>
      <c r="N37" s="91">
        <f t="shared" si="6"/>
        <v>0.75</v>
      </c>
      <c r="O37" s="92">
        <f t="shared" si="7"/>
        <v>0.75</v>
      </c>
      <c r="P37" s="79">
        <v>12</v>
      </c>
      <c r="Q37" s="91">
        <f t="shared" si="17"/>
        <v>2</v>
      </c>
      <c r="R37" s="91">
        <f t="shared" si="17"/>
        <v>0</v>
      </c>
      <c r="S37" s="91">
        <f t="shared" si="2"/>
        <v>24</v>
      </c>
      <c r="T37" s="91">
        <f t="shared" si="3"/>
        <v>0</v>
      </c>
      <c r="U37" s="91">
        <f t="shared" si="4"/>
        <v>0</v>
      </c>
      <c r="V37" s="91">
        <f t="shared" si="8"/>
        <v>24</v>
      </c>
      <c r="W37" s="91">
        <f>SUM(V37:V40)</f>
        <v>106</v>
      </c>
      <c r="X37" s="91">
        <v>190000</v>
      </c>
      <c r="Y37" s="91">
        <f t="shared" si="9"/>
        <v>20140000</v>
      </c>
      <c r="Z37" s="91">
        <f t="shared" si="10"/>
        <v>2014000</v>
      </c>
      <c r="AA37" s="91">
        <f t="shared" si="11"/>
        <v>18126000</v>
      </c>
      <c r="AB37" s="106"/>
      <c r="AC37" s="93" t="s">
        <v>685</v>
      </c>
      <c r="AD37" s="79"/>
      <c r="AE37" s="91">
        <f t="shared" si="12"/>
        <v>0</v>
      </c>
      <c r="AF37" s="79"/>
      <c r="AG37" s="91">
        <f t="shared" si="13"/>
        <v>0</v>
      </c>
      <c r="AH37" s="79"/>
      <c r="AI37" s="91">
        <f t="shared" si="14"/>
        <v>0</v>
      </c>
      <c r="AJ37" s="79"/>
      <c r="AK37" s="91">
        <f t="shared" si="15"/>
        <v>0</v>
      </c>
      <c r="AL37" s="80"/>
      <c r="AM37" s="79">
        <v>12</v>
      </c>
      <c r="AN37" s="79">
        <v>32</v>
      </c>
    </row>
    <row r="38" spans="1:40" ht="36" customHeight="1">
      <c r="A38" s="79"/>
      <c r="B38" s="134" t="s">
        <v>149</v>
      </c>
      <c r="C38" s="79">
        <v>650571215</v>
      </c>
      <c r="D38" s="79"/>
      <c r="E38" s="144" t="s">
        <v>134</v>
      </c>
      <c r="F38" s="128" t="s">
        <v>424</v>
      </c>
      <c r="G38" s="79" t="s">
        <v>455</v>
      </c>
      <c r="H38" s="79">
        <v>1</v>
      </c>
      <c r="I38" s="79">
        <v>1</v>
      </c>
      <c r="J38" s="79">
        <v>16</v>
      </c>
      <c r="K38" s="79">
        <v>32</v>
      </c>
      <c r="L38" s="91">
        <f t="shared" si="5"/>
        <v>21.333333333333332</v>
      </c>
      <c r="M38" s="91">
        <f t="shared" si="0"/>
        <v>37.333333333333329</v>
      </c>
      <c r="N38" s="91">
        <f t="shared" si="6"/>
        <v>0.8125</v>
      </c>
      <c r="O38" s="92">
        <f t="shared" si="7"/>
        <v>0.8125</v>
      </c>
      <c r="P38" s="79">
        <v>13</v>
      </c>
      <c r="Q38" s="91">
        <f t="shared" si="17"/>
        <v>1</v>
      </c>
      <c r="R38" s="91">
        <f t="shared" si="17"/>
        <v>1</v>
      </c>
      <c r="S38" s="91">
        <f t="shared" si="2"/>
        <v>13</v>
      </c>
      <c r="T38" s="91">
        <f t="shared" si="3"/>
        <v>26</v>
      </c>
      <c r="U38" s="91">
        <f t="shared" si="4"/>
        <v>17.333333333333332</v>
      </c>
      <c r="V38" s="91">
        <f t="shared" si="8"/>
        <v>30.333333333333332</v>
      </c>
      <c r="W38" s="91"/>
      <c r="X38" s="91">
        <v>190000</v>
      </c>
      <c r="Y38" s="91">
        <f t="shared" si="9"/>
        <v>0</v>
      </c>
      <c r="Z38" s="91">
        <f t="shared" si="10"/>
        <v>0</v>
      </c>
      <c r="AA38" s="91">
        <f t="shared" si="11"/>
        <v>0</v>
      </c>
      <c r="AB38" s="106"/>
      <c r="AC38" s="93" t="s">
        <v>685</v>
      </c>
      <c r="AD38" s="79"/>
      <c r="AE38" s="91">
        <f t="shared" si="12"/>
        <v>0</v>
      </c>
      <c r="AF38" s="79"/>
      <c r="AG38" s="91">
        <f t="shared" si="13"/>
        <v>0</v>
      </c>
      <c r="AH38" s="79"/>
      <c r="AI38" s="91">
        <f t="shared" si="14"/>
        <v>0</v>
      </c>
      <c r="AJ38" s="79"/>
      <c r="AK38" s="91">
        <f t="shared" si="15"/>
        <v>0</v>
      </c>
      <c r="AL38" s="80"/>
      <c r="AM38" s="79">
        <v>13</v>
      </c>
      <c r="AN38" s="79">
        <v>48</v>
      </c>
    </row>
    <row r="39" spans="1:40" ht="36" customHeight="1">
      <c r="A39" s="79"/>
      <c r="B39" s="134" t="s">
        <v>149</v>
      </c>
      <c r="C39" s="79">
        <v>650571215</v>
      </c>
      <c r="D39" s="79"/>
      <c r="E39" s="144" t="s">
        <v>134</v>
      </c>
      <c r="F39" s="128" t="s">
        <v>454</v>
      </c>
      <c r="G39" s="79" t="s">
        <v>495</v>
      </c>
      <c r="H39" s="79">
        <v>2</v>
      </c>
      <c r="I39" s="79">
        <v>0</v>
      </c>
      <c r="J39" s="79">
        <v>32</v>
      </c>
      <c r="K39" s="79">
        <v>0</v>
      </c>
      <c r="L39" s="91">
        <f t="shared" si="5"/>
        <v>0</v>
      </c>
      <c r="M39" s="91">
        <f t="shared" si="0"/>
        <v>32</v>
      </c>
      <c r="N39" s="91">
        <f t="shared" si="6"/>
        <v>0.8125</v>
      </c>
      <c r="O39" s="92">
        <f t="shared" si="7"/>
        <v>0.8125</v>
      </c>
      <c r="P39" s="79">
        <v>13</v>
      </c>
      <c r="Q39" s="91">
        <f t="shared" si="17"/>
        <v>2</v>
      </c>
      <c r="R39" s="91">
        <f t="shared" si="17"/>
        <v>0</v>
      </c>
      <c r="S39" s="91">
        <f t="shared" si="2"/>
        <v>26</v>
      </c>
      <c r="T39" s="91">
        <f t="shared" si="3"/>
        <v>0</v>
      </c>
      <c r="U39" s="91">
        <f t="shared" si="4"/>
        <v>0</v>
      </c>
      <c r="V39" s="91">
        <f t="shared" si="8"/>
        <v>26</v>
      </c>
      <c r="W39" s="91"/>
      <c r="X39" s="91">
        <v>190000</v>
      </c>
      <c r="Y39" s="91">
        <f t="shared" si="9"/>
        <v>0</v>
      </c>
      <c r="Z39" s="91">
        <f t="shared" si="10"/>
        <v>0</v>
      </c>
      <c r="AA39" s="91">
        <f t="shared" si="11"/>
        <v>0</v>
      </c>
      <c r="AB39" s="106"/>
      <c r="AC39" s="93" t="s">
        <v>685</v>
      </c>
      <c r="AD39" s="79"/>
      <c r="AE39" s="91">
        <f t="shared" si="12"/>
        <v>0</v>
      </c>
      <c r="AF39" s="79"/>
      <c r="AG39" s="91">
        <f t="shared" si="13"/>
        <v>0</v>
      </c>
      <c r="AH39" s="79"/>
      <c r="AI39" s="91">
        <f t="shared" si="14"/>
        <v>0</v>
      </c>
      <c r="AJ39" s="79"/>
      <c r="AK39" s="91">
        <f t="shared" si="15"/>
        <v>0</v>
      </c>
      <c r="AL39" s="80"/>
      <c r="AM39" s="79">
        <v>13</v>
      </c>
      <c r="AN39" s="79">
        <v>32</v>
      </c>
    </row>
    <row r="40" spans="1:40" ht="36" customHeight="1">
      <c r="A40" s="79"/>
      <c r="B40" s="134" t="s">
        <v>149</v>
      </c>
      <c r="C40" s="79">
        <v>650571215</v>
      </c>
      <c r="D40" s="79"/>
      <c r="E40" s="144" t="s">
        <v>134</v>
      </c>
      <c r="F40" s="128" t="s">
        <v>151</v>
      </c>
      <c r="G40" s="79">
        <v>13</v>
      </c>
      <c r="H40" s="79">
        <v>1</v>
      </c>
      <c r="I40" s="79">
        <v>1</v>
      </c>
      <c r="J40" s="79">
        <v>16</v>
      </c>
      <c r="K40" s="79">
        <v>32</v>
      </c>
      <c r="L40" s="91">
        <f t="shared" si="5"/>
        <v>21.333333333333332</v>
      </c>
      <c r="M40" s="91">
        <f t="shared" si="0"/>
        <v>37.333333333333329</v>
      </c>
      <c r="N40" s="91">
        <f t="shared" si="6"/>
        <v>0.6875</v>
      </c>
      <c r="O40" s="92">
        <f t="shared" si="7"/>
        <v>0.6875</v>
      </c>
      <c r="P40" s="79">
        <v>11</v>
      </c>
      <c r="Q40" s="91">
        <f t="shared" si="17"/>
        <v>1</v>
      </c>
      <c r="R40" s="91">
        <f t="shared" si="17"/>
        <v>1</v>
      </c>
      <c r="S40" s="91">
        <f t="shared" si="2"/>
        <v>11</v>
      </c>
      <c r="T40" s="91">
        <f t="shared" si="3"/>
        <v>22</v>
      </c>
      <c r="U40" s="91">
        <f t="shared" si="4"/>
        <v>14.666666666666666</v>
      </c>
      <c r="V40" s="91">
        <f t="shared" si="8"/>
        <v>25.666666666666664</v>
      </c>
      <c r="W40" s="91"/>
      <c r="X40" s="91">
        <v>190000</v>
      </c>
      <c r="Y40" s="91">
        <f t="shared" si="9"/>
        <v>0</v>
      </c>
      <c r="Z40" s="91">
        <f t="shared" si="10"/>
        <v>0</v>
      </c>
      <c r="AA40" s="91">
        <f t="shared" si="11"/>
        <v>0</v>
      </c>
      <c r="AB40" s="106"/>
      <c r="AC40" s="93" t="s">
        <v>685</v>
      </c>
      <c r="AD40" s="79"/>
      <c r="AE40" s="91">
        <f t="shared" si="12"/>
        <v>0</v>
      </c>
      <c r="AF40" s="79"/>
      <c r="AG40" s="91">
        <f t="shared" si="13"/>
        <v>0</v>
      </c>
      <c r="AH40" s="79"/>
      <c r="AI40" s="91">
        <f t="shared" si="14"/>
        <v>0</v>
      </c>
      <c r="AJ40" s="79"/>
      <c r="AK40" s="91">
        <f t="shared" si="15"/>
        <v>0</v>
      </c>
      <c r="AL40" s="80"/>
      <c r="AM40" s="79">
        <v>11</v>
      </c>
      <c r="AN40" s="79">
        <v>48</v>
      </c>
    </row>
    <row r="41" spans="1:40" s="86" customFormat="1" ht="36" customHeight="1">
      <c r="A41" s="84"/>
      <c r="B41" s="135" t="s">
        <v>183</v>
      </c>
      <c r="C41" s="84">
        <v>3622118393</v>
      </c>
      <c r="D41" s="84">
        <v>9360021436</v>
      </c>
      <c r="E41" s="145" t="s">
        <v>134</v>
      </c>
      <c r="F41" s="129" t="s">
        <v>182</v>
      </c>
      <c r="G41" s="84">
        <v>6</v>
      </c>
      <c r="H41" s="84">
        <v>1</v>
      </c>
      <c r="I41" s="84">
        <v>1</v>
      </c>
      <c r="J41" s="84">
        <v>16</v>
      </c>
      <c r="K41" s="84">
        <v>64</v>
      </c>
      <c r="L41" s="94">
        <f t="shared" si="5"/>
        <v>42.666666666666664</v>
      </c>
      <c r="M41" s="94">
        <f t="shared" si="0"/>
        <v>58.666666666666664</v>
      </c>
      <c r="N41" s="94">
        <f t="shared" si="6"/>
        <v>0.5</v>
      </c>
      <c r="O41" s="95">
        <f t="shared" si="7"/>
        <v>0.5</v>
      </c>
      <c r="P41" s="84">
        <v>8</v>
      </c>
      <c r="Q41" s="94">
        <f t="shared" si="17"/>
        <v>1</v>
      </c>
      <c r="R41" s="94">
        <f t="shared" si="17"/>
        <v>1</v>
      </c>
      <c r="S41" s="94">
        <f t="shared" si="2"/>
        <v>8</v>
      </c>
      <c r="T41" s="94">
        <f t="shared" si="3"/>
        <v>32</v>
      </c>
      <c r="U41" s="94">
        <f t="shared" si="4"/>
        <v>21.333333333333332</v>
      </c>
      <c r="V41" s="94">
        <f t="shared" si="8"/>
        <v>29.333333333333332</v>
      </c>
      <c r="W41" s="94">
        <v>29</v>
      </c>
      <c r="X41" s="94">
        <v>190000</v>
      </c>
      <c r="Y41" s="94">
        <f t="shared" si="9"/>
        <v>5510000</v>
      </c>
      <c r="Z41" s="94">
        <f t="shared" si="10"/>
        <v>551000</v>
      </c>
      <c r="AA41" s="94">
        <f t="shared" si="11"/>
        <v>4959000</v>
      </c>
      <c r="AB41" s="107"/>
      <c r="AC41" s="96" t="s">
        <v>685</v>
      </c>
      <c r="AD41" s="84"/>
      <c r="AE41" s="94">
        <f t="shared" si="12"/>
        <v>0</v>
      </c>
      <c r="AF41" s="84"/>
      <c r="AG41" s="94">
        <f t="shared" si="13"/>
        <v>0</v>
      </c>
      <c r="AH41" s="84"/>
      <c r="AI41" s="94">
        <f t="shared" si="14"/>
        <v>0</v>
      </c>
      <c r="AJ41" s="84"/>
      <c r="AK41" s="94">
        <f t="shared" si="15"/>
        <v>0</v>
      </c>
      <c r="AL41" s="85"/>
      <c r="AM41" s="84">
        <v>8</v>
      </c>
      <c r="AN41" s="84">
        <v>80</v>
      </c>
    </row>
    <row r="42" spans="1:40" ht="36" customHeight="1">
      <c r="A42" s="79"/>
      <c r="B42" s="134" t="s">
        <v>97</v>
      </c>
      <c r="C42" s="79">
        <v>6529699570</v>
      </c>
      <c r="D42" s="79">
        <v>9151614486</v>
      </c>
      <c r="E42" s="144" t="s">
        <v>87</v>
      </c>
      <c r="F42" s="128" t="s">
        <v>343</v>
      </c>
      <c r="G42" s="79" t="s">
        <v>432</v>
      </c>
      <c r="H42" s="79">
        <v>2</v>
      </c>
      <c r="I42" s="79">
        <v>0</v>
      </c>
      <c r="J42" s="79">
        <v>32</v>
      </c>
      <c r="K42" s="79">
        <v>0</v>
      </c>
      <c r="L42" s="91">
        <f t="shared" si="5"/>
        <v>0</v>
      </c>
      <c r="M42" s="91">
        <f t="shared" si="0"/>
        <v>32</v>
      </c>
      <c r="N42" s="91">
        <f t="shared" si="6"/>
        <v>0.9375</v>
      </c>
      <c r="O42" s="92">
        <f t="shared" si="7"/>
        <v>0.9375</v>
      </c>
      <c r="P42" s="79">
        <v>15</v>
      </c>
      <c r="Q42" s="91">
        <f t="shared" si="17"/>
        <v>2</v>
      </c>
      <c r="R42" s="91">
        <f t="shared" si="17"/>
        <v>0</v>
      </c>
      <c r="S42" s="91">
        <f t="shared" si="2"/>
        <v>30</v>
      </c>
      <c r="T42" s="91">
        <f t="shared" si="3"/>
        <v>0</v>
      </c>
      <c r="U42" s="91">
        <f t="shared" si="4"/>
        <v>0</v>
      </c>
      <c r="V42" s="91">
        <f t="shared" si="8"/>
        <v>30</v>
      </c>
      <c r="W42" s="91">
        <f>SUM(V42:V43)</f>
        <v>56</v>
      </c>
      <c r="X42" s="91">
        <v>280000</v>
      </c>
      <c r="Y42" s="91">
        <f t="shared" si="9"/>
        <v>15680000</v>
      </c>
      <c r="Z42" s="91">
        <f t="shared" si="10"/>
        <v>1568000</v>
      </c>
      <c r="AA42" s="91">
        <f t="shared" si="11"/>
        <v>14112000</v>
      </c>
      <c r="AB42" s="106"/>
      <c r="AC42" s="93" t="s">
        <v>685</v>
      </c>
      <c r="AD42" s="79"/>
      <c r="AE42" s="91">
        <f t="shared" si="12"/>
        <v>0</v>
      </c>
      <c r="AF42" s="79"/>
      <c r="AG42" s="91">
        <f t="shared" si="13"/>
        <v>0</v>
      </c>
      <c r="AH42" s="79"/>
      <c r="AI42" s="91">
        <f t="shared" si="14"/>
        <v>0</v>
      </c>
      <c r="AJ42" s="79"/>
      <c r="AK42" s="91">
        <f t="shared" si="15"/>
        <v>0</v>
      </c>
      <c r="AL42" s="80"/>
      <c r="AM42" s="79">
        <v>15</v>
      </c>
      <c r="AN42" s="79">
        <v>32</v>
      </c>
    </row>
    <row r="43" spans="1:40" ht="36" customHeight="1">
      <c r="A43" s="79"/>
      <c r="B43" s="134" t="s">
        <v>97</v>
      </c>
      <c r="C43" s="79">
        <v>6529699570</v>
      </c>
      <c r="D43" s="79"/>
      <c r="E43" s="144" t="s">
        <v>87</v>
      </c>
      <c r="F43" s="128" t="s">
        <v>344</v>
      </c>
      <c r="G43" s="79">
        <v>8</v>
      </c>
      <c r="H43" s="79">
        <v>2</v>
      </c>
      <c r="I43" s="79">
        <v>0</v>
      </c>
      <c r="J43" s="79">
        <v>32</v>
      </c>
      <c r="K43" s="79">
        <v>0</v>
      </c>
      <c r="L43" s="91">
        <f t="shared" si="5"/>
        <v>0</v>
      </c>
      <c r="M43" s="91">
        <f t="shared" si="0"/>
        <v>32</v>
      </c>
      <c r="N43" s="91">
        <f t="shared" si="6"/>
        <v>0.8125</v>
      </c>
      <c r="O43" s="92">
        <f t="shared" si="7"/>
        <v>0.8125</v>
      </c>
      <c r="P43" s="79">
        <v>13</v>
      </c>
      <c r="Q43" s="91">
        <f t="shared" si="17"/>
        <v>2</v>
      </c>
      <c r="R43" s="91">
        <f t="shared" si="17"/>
        <v>0</v>
      </c>
      <c r="S43" s="91">
        <f t="shared" si="2"/>
        <v>26</v>
      </c>
      <c r="T43" s="91">
        <f t="shared" si="3"/>
        <v>0</v>
      </c>
      <c r="U43" s="91">
        <f t="shared" si="4"/>
        <v>0</v>
      </c>
      <c r="V43" s="91">
        <f t="shared" si="8"/>
        <v>26</v>
      </c>
      <c r="W43" s="91"/>
      <c r="X43" s="91">
        <v>280000</v>
      </c>
      <c r="Y43" s="91">
        <f t="shared" si="9"/>
        <v>0</v>
      </c>
      <c r="Z43" s="91">
        <f t="shared" si="10"/>
        <v>0</v>
      </c>
      <c r="AA43" s="91">
        <f t="shared" si="11"/>
        <v>0</v>
      </c>
      <c r="AB43" s="106"/>
      <c r="AC43" s="93" t="s">
        <v>685</v>
      </c>
      <c r="AD43" s="79"/>
      <c r="AE43" s="91">
        <f t="shared" si="12"/>
        <v>0</v>
      </c>
      <c r="AF43" s="79"/>
      <c r="AG43" s="91">
        <f t="shared" si="13"/>
        <v>0</v>
      </c>
      <c r="AH43" s="79"/>
      <c r="AI43" s="91">
        <f t="shared" si="14"/>
        <v>0</v>
      </c>
      <c r="AJ43" s="79"/>
      <c r="AK43" s="91">
        <f t="shared" si="15"/>
        <v>0</v>
      </c>
      <c r="AL43" s="80"/>
      <c r="AM43" s="79">
        <v>13</v>
      </c>
      <c r="AN43" s="79">
        <v>32</v>
      </c>
    </row>
    <row r="44" spans="1:40" s="86" customFormat="1" ht="36" customHeight="1">
      <c r="A44" s="84"/>
      <c r="B44" s="135" t="s">
        <v>185</v>
      </c>
      <c r="C44" s="84">
        <v>652970621</v>
      </c>
      <c r="D44" s="84">
        <v>9155619071</v>
      </c>
      <c r="E44" s="145" t="s">
        <v>134</v>
      </c>
      <c r="F44" s="129" t="s">
        <v>346</v>
      </c>
      <c r="G44" s="84">
        <v>11</v>
      </c>
      <c r="H44" s="84">
        <v>2</v>
      </c>
      <c r="I44" s="84">
        <v>0</v>
      </c>
      <c r="J44" s="84">
        <v>32</v>
      </c>
      <c r="K44" s="84">
        <v>0</v>
      </c>
      <c r="L44" s="94">
        <f t="shared" si="5"/>
        <v>0</v>
      </c>
      <c r="M44" s="94">
        <f t="shared" si="0"/>
        <v>32</v>
      </c>
      <c r="N44" s="94">
        <f t="shared" si="6"/>
        <v>0.875</v>
      </c>
      <c r="O44" s="95">
        <f t="shared" si="7"/>
        <v>0.875</v>
      </c>
      <c r="P44" s="84">
        <v>14</v>
      </c>
      <c r="Q44" s="94">
        <f t="shared" si="17"/>
        <v>2</v>
      </c>
      <c r="R44" s="94">
        <f t="shared" si="17"/>
        <v>0</v>
      </c>
      <c r="S44" s="94">
        <f t="shared" si="2"/>
        <v>28</v>
      </c>
      <c r="T44" s="94">
        <f t="shared" si="3"/>
        <v>0</v>
      </c>
      <c r="U44" s="94">
        <f t="shared" si="4"/>
        <v>0</v>
      </c>
      <c r="V44" s="94">
        <f t="shared" si="8"/>
        <v>28</v>
      </c>
      <c r="W44" s="94">
        <f>SUM(V44:V49)</f>
        <v>84</v>
      </c>
      <c r="X44" s="94">
        <v>190000</v>
      </c>
      <c r="Y44" s="94">
        <f t="shared" si="9"/>
        <v>16780000</v>
      </c>
      <c r="Z44" s="94">
        <f t="shared" si="10"/>
        <v>1678000</v>
      </c>
      <c r="AA44" s="94">
        <f t="shared" si="11"/>
        <v>15102000</v>
      </c>
      <c r="AB44" s="107"/>
      <c r="AC44" s="96" t="s">
        <v>685</v>
      </c>
      <c r="AD44" s="84">
        <v>1</v>
      </c>
      <c r="AE44" s="94">
        <f t="shared" si="12"/>
        <v>570000</v>
      </c>
      <c r="AF44" s="84">
        <v>1</v>
      </c>
      <c r="AG44" s="94">
        <f t="shared" si="13"/>
        <v>250000</v>
      </c>
      <c r="AH44" s="84"/>
      <c r="AI44" s="94">
        <f t="shared" si="14"/>
        <v>0</v>
      </c>
      <c r="AJ44" s="84"/>
      <c r="AK44" s="94">
        <f t="shared" si="15"/>
        <v>0</v>
      </c>
      <c r="AL44" s="85"/>
      <c r="AM44" s="84">
        <v>14</v>
      </c>
      <c r="AN44" s="84">
        <v>32</v>
      </c>
    </row>
    <row r="45" spans="1:40" s="86" customFormat="1" ht="36" customHeight="1">
      <c r="A45" s="84"/>
      <c r="B45" s="135" t="s">
        <v>185</v>
      </c>
      <c r="C45" s="84">
        <v>652970621</v>
      </c>
      <c r="D45" s="84"/>
      <c r="E45" s="145" t="s">
        <v>134</v>
      </c>
      <c r="F45" s="129" t="s">
        <v>186</v>
      </c>
      <c r="G45" s="84">
        <v>6</v>
      </c>
      <c r="H45" s="84">
        <v>2</v>
      </c>
      <c r="I45" s="84">
        <v>0</v>
      </c>
      <c r="J45" s="84">
        <v>32</v>
      </c>
      <c r="K45" s="84">
        <v>0</v>
      </c>
      <c r="L45" s="94">
        <f t="shared" si="5"/>
        <v>0</v>
      </c>
      <c r="M45" s="94">
        <f t="shared" si="0"/>
        <v>32</v>
      </c>
      <c r="N45" s="94">
        <f t="shared" si="6"/>
        <v>0.75</v>
      </c>
      <c r="O45" s="95">
        <f t="shared" si="7"/>
        <v>0.75</v>
      </c>
      <c r="P45" s="84">
        <v>12</v>
      </c>
      <c r="Q45" s="94">
        <f t="shared" si="17"/>
        <v>2</v>
      </c>
      <c r="R45" s="94">
        <f t="shared" si="17"/>
        <v>0</v>
      </c>
      <c r="S45" s="94">
        <f t="shared" si="2"/>
        <v>24</v>
      </c>
      <c r="T45" s="94">
        <f t="shared" si="3"/>
        <v>0</v>
      </c>
      <c r="U45" s="94">
        <f t="shared" si="4"/>
        <v>0</v>
      </c>
      <c r="V45" s="94">
        <f t="shared" si="8"/>
        <v>24</v>
      </c>
      <c r="W45" s="94"/>
      <c r="X45" s="94">
        <v>190000</v>
      </c>
      <c r="Y45" s="94">
        <f t="shared" si="9"/>
        <v>0</v>
      </c>
      <c r="Z45" s="94">
        <f t="shared" si="10"/>
        <v>0</v>
      </c>
      <c r="AA45" s="94">
        <f t="shared" si="11"/>
        <v>0</v>
      </c>
      <c r="AB45" s="107"/>
      <c r="AC45" s="96" t="s">
        <v>685</v>
      </c>
      <c r="AD45" s="84"/>
      <c r="AE45" s="94">
        <f t="shared" si="12"/>
        <v>0</v>
      </c>
      <c r="AF45" s="84"/>
      <c r="AG45" s="94">
        <f t="shared" si="13"/>
        <v>0</v>
      </c>
      <c r="AH45" s="84"/>
      <c r="AI45" s="94">
        <f t="shared" si="14"/>
        <v>0</v>
      </c>
      <c r="AJ45" s="84"/>
      <c r="AK45" s="94">
        <f t="shared" si="15"/>
        <v>0</v>
      </c>
      <c r="AL45" s="85"/>
      <c r="AM45" s="84">
        <v>12</v>
      </c>
      <c r="AN45" s="84">
        <v>32</v>
      </c>
    </row>
    <row r="46" spans="1:40" s="86" customFormat="1" ht="36" customHeight="1">
      <c r="A46" s="84"/>
      <c r="B46" s="135" t="s">
        <v>185</v>
      </c>
      <c r="C46" s="84">
        <v>652970621</v>
      </c>
      <c r="D46" s="84"/>
      <c r="E46" s="145" t="s">
        <v>134</v>
      </c>
      <c r="F46" s="129" t="s">
        <v>187</v>
      </c>
      <c r="G46" s="84">
        <v>6</v>
      </c>
      <c r="H46" s="84">
        <v>0</v>
      </c>
      <c r="I46" s="84">
        <v>1</v>
      </c>
      <c r="J46" s="84">
        <v>0</v>
      </c>
      <c r="K46" s="84">
        <v>48</v>
      </c>
      <c r="L46" s="94">
        <f t="shared" si="5"/>
        <v>32</v>
      </c>
      <c r="M46" s="94">
        <f t="shared" si="0"/>
        <v>32</v>
      </c>
      <c r="N46" s="94">
        <f t="shared" si="6"/>
        <v>0.25</v>
      </c>
      <c r="O46" s="95">
        <f t="shared" si="7"/>
        <v>0.25</v>
      </c>
      <c r="P46" s="84">
        <v>4</v>
      </c>
      <c r="Q46" s="94">
        <f t="shared" si="17"/>
        <v>0</v>
      </c>
      <c r="R46" s="94">
        <f t="shared" si="17"/>
        <v>1</v>
      </c>
      <c r="S46" s="94">
        <f t="shared" si="2"/>
        <v>0</v>
      </c>
      <c r="T46" s="94">
        <f t="shared" si="3"/>
        <v>12</v>
      </c>
      <c r="U46" s="94">
        <f t="shared" si="4"/>
        <v>8</v>
      </c>
      <c r="V46" s="94">
        <f t="shared" si="8"/>
        <v>8</v>
      </c>
      <c r="W46" s="94"/>
      <c r="X46" s="94">
        <v>190000</v>
      </c>
      <c r="Y46" s="94">
        <f t="shared" si="9"/>
        <v>0</v>
      </c>
      <c r="Z46" s="94">
        <f t="shared" si="10"/>
        <v>0</v>
      </c>
      <c r="AA46" s="94">
        <f t="shared" si="11"/>
        <v>0</v>
      </c>
      <c r="AB46" s="107"/>
      <c r="AC46" s="96" t="s">
        <v>685</v>
      </c>
      <c r="AD46" s="84"/>
      <c r="AE46" s="94">
        <f t="shared" si="12"/>
        <v>0</v>
      </c>
      <c r="AF46" s="84"/>
      <c r="AG46" s="94">
        <f t="shared" si="13"/>
        <v>0</v>
      </c>
      <c r="AH46" s="84"/>
      <c r="AI46" s="94">
        <f t="shared" si="14"/>
        <v>0</v>
      </c>
      <c r="AJ46" s="84"/>
      <c r="AK46" s="94">
        <f t="shared" si="15"/>
        <v>0</v>
      </c>
      <c r="AL46" s="85"/>
      <c r="AM46" s="84"/>
      <c r="AN46" s="84">
        <v>48</v>
      </c>
    </row>
    <row r="47" spans="1:40" s="86" customFormat="1" ht="36" customHeight="1">
      <c r="A47" s="84"/>
      <c r="B47" s="135" t="s">
        <v>185</v>
      </c>
      <c r="C47" s="84">
        <v>652970621</v>
      </c>
      <c r="D47" s="84"/>
      <c r="E47" s="145" t="s">
        <v>134</v>
      </c>
      <c r="F47" s="129" t="s">
        <v>345</v>
      </c>
      <c r="G47" s="84">
        <v>5</v>
      </c>
      <c r="H47" s="84">
        <v>2</v>
      </c>
      <c r="I47" s="84">
        <v>0</v>
      </c>
      <c r="J47" s="84">
        <v>32</v>
      </c>
      <c r="K47" s="84">
        <v>0</v>
      </c>
      <c r="L47" s="94">
        <f t="shared" si="5"/>
        <v>0</v>
      </c>
      <c r="M47" s="94">
        <f t="shared" si="0"/>
        <v>32</v>
      </c>
      <c r="N47" s="94">
        <f t="shared" si="6"/>
        <v>0.75</v>
      </c>
      <c r="O47" s="95">
        <f t="shared" si="7"/>
        <v>0.75</v>
      </c>
      <c r="P47" s="84">
        <v>12</v>
      </c>
      <c r="Q47" s="94">
        <f t="shared" si="17"/>
        <v>2</v>
      </c>
      <c r="R47" s="94">
        <f t="shared" si="17"/>
        <v>0</v>
      </c>
      <c r="S47" s="94">
        <f t="shared" si="2"/>
        <v>24</v>
      </c>
      <c r="T47" s="94">
        <f t="shared" si="3"/>
        <v>0</v>
      </c>
      <c r="U47" s="94">
        <f t="shared" si="4"/>
        <v>0</v>
      </c>
      <c r="V47" s="94">
        <f t="shared" si="8"/>
        <v>24</v>
      </c>
      <c r="W47" s="94"/>
      <c r="X47" s="94">
        <v>190000</v>
      </c>
      <c r="Y47" s="94">
        <f t="shared" si="9"/>
        <v>0</v>
      </c>
      <c r="Z47" s="94">
        <f t="shared" si="10"/>
        <v>0</v>
      </c>
      <c r="AA47" s="94">
        <f t="shared" si="11"/>
        <v>0</v>
      </c>
      <c r="AB47" s="107"/>
      <c r="AC47" s="96" t="s">
        <v>685</v>
      </c>
      <c r="AD47" s="84"/>
      <c r="AE47" s="94">
        <f t="shared" si="12"/>
        <v>0</v>
      </c>
      <c r="AF47" s="84"/>
      <c r="AG47" s="94">
        <f t="shared" si="13"/>
        <v>0</v>
      </c>
      <c r="AH47" s="84"/>
      <c r="AI47" s="94">
        <f t="shared" si="14"/>
        <v>0</v>
      </c>
      <c r="AJ47" s="84"/>
      <c r="AK47" s="94">
        <f t="shared" si="15"/>
        <v>0</v>
      </c>
      <c r="AL47" s="85"/>
      <c r="AM47" s="84">
        <v>12</v>
      </c>
      <c r="AN47" s="84">
        <v>32</v>
      </c>
    </row>
    <row r="48" spans="1:40" s="86" customFormat="1" ht="36" customHeight="1">
      <c r="A48" s="84"/>
      <c r="B48" s="135" t="s">
        <v>185</v>
      </c>
      <c r="C48" s="84"/>
      <c r="D48" s="84"/>
      <c r="E48" s="145" t="s">
        <v>134</v>
      </c>
      <c r="F48" s="129" t="s">
        <v>249</v>
      </c>
      <c r="G48" s="84">
        <v>1</v>
      </c>
      <c r="H48" s="84">
        <v>0</v>
      </c>
      <c r="I48" s="84">
        <v>3</v>
      </c>
      <c r="J48" s="84">
        <v>0</v>
      </c>
      <c r="K48" s="84">
        <v>144</v>
      </c>
      <c r="L48" s="94">
        <f t="shared" si="5"/>
        <v>96</v>
      </c>
      <c r="M48" s="94">
        <f t="shared" si="0"/>
        <v>96</v>
      </c>
      <c r="N48" s="94">
        <f t="shared" si="6"/>
        <v>0</v>
      </c>
      <c r="O48" s="95">
        <f t="shared" si="7"/>
        <v>0</v>
      </c>
      <c r="P48" s="84"/>
      <c r="Q48" s="94">
        <f t="shared" si="17"/>
        <v>0</v>
      </c>
      <c r="R48" s="94">
        <f t="shared" si="17"/>
        <v>3</v>
      </c>
      <c r="S48" s="94">
        <f t="shared" si="2"/>
        <v>0</v>
      </c>
      <c r="T48" s="94">
        <f t="shared" si="3"/>
        <v>0</v>
      </c>
      <c r="U48" s="94">
        <f t="shared" si="4"/>
        <v>0</v>
      </c>
      <c r="V48" s="94">
        <f t="shared" si="8"/>
        <v>0</v>
      </c>
      <c r="W48" s="94"/>
      <c r="X48" s="94">
        <v>190000</v>
      </c>
      <c r="Y48" s="94">
        <f t="shared" si="9"/>
        <v>0</v>
      </c>
      <c r="Z48" s="94">
        <f t="shared" si="10"/>
        <v>0</v>
      </c>
      <c r="AA48" s="94">
        <f t="shared" si="11"/>
        <v>0</v>
      </c>
      <c r="AB48" s="107"/>
      <c r="AC48" s="96" t="s">
        <v>685</v>
      </c>
      <c r="AD48" s="84"/>
      <c r="AE48" s="94">
        <f t="shared" si="12"/>
        <v>0</v>
      </c>
      <c r="AF48" s="84"/>
      <c r="AG48" s="94">
        <f t="shared" si="13"/>
        <v>0</v>
      </c>
      <c r="AH48" s="84"/>
      <c r="AI48" s="94">
        <f t="shared" si="14"/>
        <v>0</v>
      </c>
      <c r="AJ48" s="84"/>
      <c r="AK48" s="94">
        <f t="shared" si="15"/>
        <v>0</v>
      </c>
      <c r="AL48" s="85"/>
      <c r="AM48" s="84">
        <v>1</v>
      </c>
      <c r="AN48" s="84">
        <v>144</v>
      </c>
    </row>
    <row r="49" spans="1:40" s="86" customFormat="1" ht="36" customHeight="1">
      <c r="A49" s="84"/>
      <c r="B49" s="135" t="s">
        <v>185</v>
      </c>
      <c r="C49" s="84"/>
      <c r="D49" s="84"/>
      <c r="E49" s="145" t="s">
        <v>134</v>
      </c>
      <c r="F49" s="129" t="s">
        <v>79</v>
      </c>
      <c r="G49" s="84">
        <v>1</v>
      </c>
      <c r="H49" s="84">
        <v>0</v>
      </c>
      <c r="I49" s="84">
        <v>2</v>
      </c>
      <c r="J49" s="84">
        <v>0</v>
      </c>
      <c r="K49" s="84">
        <v>240</v>
      </c>
      <c r="L49" s="94">
        <f t="shared" si="5"/>
        <v>160</v>
      </c>
      <c r="M49" s="94">
        <f t="shared" si="0"/>
        <v>160</v>
      </c>
      <c r="N49" s="94">
        <f t="shared" si="6"/>
        <v>0</v>
      </c>
      <c r="O49" s="95">
        <f t="shared" si="7"/>
        <v>0</v>
      </c>
      <c r="P49" s="84"/>
      <c r="Q49" s="94">
        <f t="shared" si="17"/>
        <v>0</v>
      </c>
      <c r="R49" s="94">
        <f t="shared" si="17"/>
        <v>2</v>
      </c>
      <c r="S49" s="94">
        <f t="shared" si="2"/>
        <v>0</v>
      </c>
      <c r="T49" s="94">
        <f t="shared" si="3"/>
        <v>0</v>
      </c>
      <c r="U49" s="94">
        <f t="shared" si="4"/>
        <v>0</v>
      </c>
      <c r="V49" s="94">
        <f t="shared" si="8"/>
        <v>0</v>
      </c>
      <c r="W49" s="94"/>
      <c r="X49" s="94">
        <v>190000</v>
      </c>
      <c r="Y49" s="94">
        <f t="shared" si="9"/>
        <v>0</v>
      </c>
      <c r="Z49" s="94">
        <f t="shared" si="10"/>
        <v>0</v>
      </c>
      <c r="AA49" s="94">
        <f t="shared" si="11"/>
        <v>0</v>
      </c>
      <c r="AB49" s="107"/>
      <c r="AC49" s="96" t="s">
        <v>685</v>
      </c>
      <c r="AD49" s="84"/>
      <c r="AE49" s="94">
        <f t="shared" si="12"/>
        <v>0</v>
      </c>
      <c r="AF49" s="84"/>
      <c r="AG49" s="94">
        <f t="shared" si="13"/>
        <v>0</v>
      </c>
      <c r="AH49" s="84"/>
      <c r="AI49" s="94">
        <f t="shared" si="14"/>
        <v>0</v>
      </c>
      <c r="AJ49" s="84"/>
      <c r="AK49" s="94">
        <f t="shared" si="15"/>
        <v>0</v>
      </c>
      <c r="AL49" s="85"/>
      <c r="AM49" s="84">
        <v>1</v>
      </c>
      <c r="AN49" s="84">
        <v>240</v>
      </c>
    </row>
    <row r="50" spans="1:40" ht="36" customHeight="1">
      <c r="A50" s="79"/>
      <c r="B50" s="134" t="s">
        <v>314</v>
      </c>
      <c r="C50" s="79">
        <v>651814618</v>
      </c>
      <c r="D50" s="79">
        <v>9155870178</v>
      </c>
      <c r="E50" s="144" t="s">
        <v>87</v>
      </c>
      <c r="F50" s="128" t="s">
        <v>313</v>
      </c>
      <c r="G50" s="79">
        <v>14</v>
      </c>
      <c r="H50" s="79">
        <v>1</v>
      </c>
      <c r="I50" s="79">
        <v>1</v>
      </c>
      <c r="J50" s="79">
        <v>16</v>
      </c>
      <c r="K50" s="79">
        <v>48</v>
      </c>
      <c r="L50" s="91">
        <f t="shared" si="5"/>
        <v>32</v>
      </c>
      <c r="M50" s="91">
        <f t="shared" si="0"/>
        <v>48</v>
      </c>
      <c r="N50" s="91">
        <f t="shared" si="6"/>
        <v>0.75</v>
      </c>
      <c r="O50" s="92">
        <f t="shared" si="7"/>
        <v>0.75</v>
      </c>
      <c r="P50" s="79">
        <v>12</v>
      </c>
      <c r="Q50" s="91">
        <f t="shared" si="17"/>
        <v>1</v>
      </c>
      <c r="R50" s="91">
        <f t="shared" si="17"/>
        <v>1</v>
      </c>
      <c r="S50" s="91">
        <f t="shared" si="2"/>
        <v>12</v>
      </c>
      <c r="T50" s="91">
        <f t="shared" si="3"/>
        <v>36</v>
      </c>
      <c r="U50" s="91">
        <f t="shared" si="4"/>
        <v>24</v>
      </c>
      <c r="V50" s="91">
        <f t="shared" si="8"/>
        <v>36</v>
      </c>
      <c r="W50" s="91">
        <f>SUM(V50:V51)</f>
        <v>72</v>
      </c>
      <c r="X50" s="91">
        <v>280000</v>
      </c>
      <c r="Y50" s="91">
        <f t="shared" si="9"/>
        <v>20160000</v>
      </c>
      <c r="Z50" s="91">
        <f t="shared" si="10"/>
        <v>2016000</v>
      </c>
      <c r="AA50" s="91">
        <f t="shared" si="11"/>
        <v>18144000</v>
      </c>
      <c r="AB50" s="106"/>
      <c r="AC50" s="93" t="s">
        <v>685</v>
      </c>
      <c r="AD50" s="79"/>
      <c r="AE50" s="91">
        <f t="shared" si="12"/>
        <v>0</v>
      </c>
      <c r="AF50" s="79"/>
      <c r="AG50" s="91">
        <f t="shared" si="13"/>
        <v>0</v>
      </c>
      <c r="AH50" s="79"/>
      <c r="AI50" s="91">
        <f t="shared" si="14"/>
        <v>0</v>
      </c>
      <c r="AJ50" s="79"/>
      <c r="AK50" s="91">
        <f t="shared" si="15"/>
        <v>0</v>
      </c>
      <c r="AL50" s="80"/>
      <c r="AM50" s="79">
        <v>12</v>
      </c>
      <c r="AN50" s="79">
        <v>64</v>
      </c>
    </row>
    <row r="51" spans="1:40" ht="36" customHeight="1">
      <c r="A51" s="79"/>
      <c r="B51" s="134" t="s">
        <v>314</v>
      </c>
      <c r="C51" s="79">
        <v>651814618</v>
      </c>
      <c r="D51" s="79"/>
      <c r="E51" s="144" t="s">
        <v>87</v>
      </c>
      <c r="F51" s="128" t="s">
        <v>316</v>
      </c>
      <c r="G51" s="79" t="s">
        <v>482</v>
      </c>
      <c r="H51" s="79">
        <v>1</v>
      </c>
      <c r="I51" s="79">
        <v>1</v>
      </c>
      <c r="J51" s="79">
        <v>16</v>
      </c>
      <c r="K51" s="79">
        <v>48</v>
      </c>
      <c r="L51" s="91">
        <f t="shared" si="5"/>
        <v>32</v>
      </c>
      <c r="M51" s="91">
        <f t="shared" si="0"/>
        <v>48</v>
      </c>
      <c r="N51" s="91">
        <f t="shared" si="6"/>
        <v>0.75</v>
      </c>
      <c r="O51" s="92">
        <f t="shared" si="7"/>
        <v>0.75</v>
      </c>
      <c r="P51" s="79">
        <v>12</v>
      </c>
      <c r="Q51" s="91">
        <f t="shared" si="17"/>
        <v>1</v>
      </c>
      <c r="R51" s="91">
        <f t="shared" si="17"/>
        <v>1</v>
      </c>
      <c r="S51" s="91">
        <f t="shared" si="2"/>
        <v>12</v>
      </c>
      <c r="T51" s="91">
        <f t="shared" si="3"/>
        <v>36</v>
      </c>
      <c r="U51" s="91">
        <f t="shared" si="4"/>
        <v>24</v>
      </c>
      <c r="V51" s="91">
        <f t="shared" si="8"/>
        <v>36</v>
      </c>
      <c r="W51" s="91"/>
      <c r="X51" s="91">
        <v>280000</v>
      </c>
      <c r="Y51" s="91">
        <f t="shared" si="9"/>
        <v>0</v>
      </c>
      <c r="Z51" s="91">
        <f t="shared" si="10"/>
        <v>0</v>
      </c>
      <c r="AA51" s="91">
        <f t="shared" si="11"/>
        <v>0</v>
      </c>
      <c r="AB51" s="106"/>
      <c r="AC51" s="93" t="s">
        <v>685</v>
      </c>
      <c r="AD51" s="79"/>
      <c r="AE51" s="91">
        <f t="shared" si="12"/>
        <v>0</v>
      </c>
      <c r="AF51" s="79"/>
      <c r="AG51" s="91">
        <f t="shared" si="13"/>
        <v>0</v>
      </c>
      <c r="AH51" s="79"/>
      <c r="AI51" s="91">
        <f t="shared" si="14"/>
        <v>0</v>
      </c>
      <c r="AJ51" s="79"/>
      <c r="AK51" s="91">
        <f t="shared" si="15"/>
        <v>0</v>
      </c>
      <c r="AL51" s="80"/>
      <c r="AM51" s="79">
        <v>12</v>
      </c>
      <c r="AN51" s="79">
        <v>64</v>
      </c>
    </row>
    <row r="52" spans="1:40" s="86" customFormat="1" ht="36" customHeight="1">
      <c r="A52" s="84"/>
      <c r="B52" s="135" t="s">
        <v>189</v>
      </c>
      <c r="C52" s="84">
        <v>839905041</v>
      </c>
      <c r="D52" s="84">
        <v>9137471161</v>
      </c>
      <c r="E52" s="145" t="s">
        <v>134</v>
      </c>
      <c r="F52" s="129" t="s">
        <v>422</v>
      </c>
      <c r="G52" s="84" t="s">
        <v>496</v>
      </c>
      <c r="H52" s="84">
        <v>2</v>
      </c>
      <c r="I52" s="84">
        <v>0</v>
      </c>
      <c r="J52" s="84">
        <v>32</v>
      </c>
      <c r="K52" s="84">
        <v>0</v>
      </c>
      <c r="L52" s="94">
        <f t="shared" si="5"/>
        <v>0</v>
      </c>
      <c r="M52" s="94">
        <f t="shared" si="0"/>
        <v>32</v>
      </c>
      <c r="N52" s="94">
        <f t="shared" si="6"/>
        <v>0.875</v>
      </c>
      <c r="O52" s="95">
        <f t="shared" si="7"/>
        <v>0.875</v>
      </c>
      <c r="P52" s="84">
        <v>14</v>
      </c>
      <c r="Q52" s="94">
        <f t="shared" si="17"/>
        <v>2</v>
      </c>
      <c r="R52" s="94">
        <f t="shared" si="17"/>
        <v>0</v>
      </c>
      <c r="S52" s="94">
        <f t="shared" si="2"/>
        <v>28</v>
      </c>
      <c r="T52" s="94">
        <f t="shared" si="3"/>
        <v>0</v>
      </c>
      <c r="U52" s="94">
        <f t="shared" si="4"/>
        <v>0</v>
      </c>
      <c r="V52" s="94">
        <f t="shared" si="8"/>
        <v>28</v>
      </c>
      <c r="W52" s="94">
        <f>SUM(V52:V53)</f>
        <v>54</v>
      </c>
      <c r="X52" s="94">
        <v>190000</v>
      </c>
      <c r="Y52" s="94">
        <f t="shared" si="9"/>
        <v>10260000</v>
      </c>
      <c r="Z52" s="94">
        <f t="shared" si="10"/>
        <v>1026000</v>
      </c>
      <c r="AA52" s="94">
        <f t="shared" si="11"/>
        <v>9234000</v>
      </c>
      <c r="AB52" s="107"/>
      <c r="AC52" s="96" t="s">
        <v>685</v>
      </c>
      <c r="AD52" s="84"/>
      <c r="AE52" s="94">
        <f t="shared" si="12"/>
        <v>0</v>
      </c>
      <c r="AF52" s="84"/>
      <c r="AG52" s="94">
        <f t="shared" si="13"/>
        <v>0</v>
      </c>
      <c r="AH52" s="84"/>
      <c r="AI52" s="94">
        <f t="shared" si="14"/>
        <v>0</v>
      </c>
      <c r="AJ52" s="84"/>
      <c r="AK52" s="94">
        <f t="shared" si="15"/>
        <v>0</v>
      </c>
      <c r="AL52" s="85"/>
      <c r="AM52" s="84">
        <v>13</v>
      </c>
      <c r="AN52" s="84">
        <v>32</v>
      </c>
    </row>
    <row r="53" spans="1:40" s="86" customFormat="1" ht="36" customHeight="1">
      <c r="A53" s="84"/>
      <c r="B53" s="135" t="s">
        <v>189</v>
      </c>
      <c r="C53" s="84"/>
      <c r="D53" s="84" t="s">
        <v>43</v>
      </c>
      <c r="E53" s="145" t="s">
        <v>134</v>
      </c>
      <c r="F53" s="129" t="s">
        <v>434</v>
      </c>
      <c r="G53" s="84">
        <v>17</v>
      </c>
      <c r="H53" s="84">
        <v>2</v>
      </c>
      <c r="I53" s="84">
        <v>0</v>
      </c>
      <c r="J53" s="84">
        <v>32</v>
      </c>
      <c r="K53" s="84">
        <v>0</v>
      </c>
      <c r="L53" s="94">
        <f t="shared" si="5"/>
        <v>0</v>
      </c>
      <c r="M53" s="94">
        <f t="shared" si="0"/>
        <v>32</v>
      </c>
      <c r="N53" s="94">
        <f t="shared" si="6"/>
        <v>0.8125</v>
      </c>
      <c r="O53" s="95">
        <f t="shared" si="7"/>
        <v>0.8125</v>
      </c>
      <c r="P53" s="84">
        <v>13</v>
      </c>
      <c r="Q53" s="94">
        <f t="shared" si="17"/>
        <v>2</v>
      </c>
      <c r="R53" s="94">
        <f t="shared" si="17"/>
        <v>0</v>
      </c>
      <c r="S53" s="94">
        <f t="shared" si="2"/>
        <v>26</v>
      </c>
      <c r="T53" s="94">
        <f t="shared" si="3"/>
        <v>0</v>
      </c>
      <c r="U53" s="94">
        <f t="shared" si="4"/>
        <v>0</v>
      </c>
      <c r="V53" s="94">
        <f t="shared" si="8"/>
        <v>26</v>
      </c>
      <c r="W53" s="94"/>
      <c r="X53" s="94">
        <v>190000</v>
      </c>
      <c r="Y53" s="94">
        <f t="shared" si="9"/>
        <v>0</v>
      </c>
      <c r="Z53" s="94">
        <f t="shared" si="10"/>
        <v>0</v>
      </c>
      <c r="AA53" s="94">
        <f t="shared" si="11"/>
        <v>0</v>
      </c>
      <c r="AB53" s="107"/>
      <c r="AC53" s="96" t="s">
        <v>685</v>
      </c>
      <c r="AD53" s="84"/>
      <c r="AE53" s="94">
        <f t="shared" si="12"/>
        <v>0</v>
      </c>
      <c r="AF53" s="84"/>
      <c r="AG53" s="94">
        <f t="shared" si="13"/>
        <v>0</v>
      </c>
      <c r="AH53" s="84"/>
      <c r="AI53" s="94">
        <f t="shared" si="14"/>
        <v>0</v>
      </c>
      <c r="AJ53" s="84"/>
      <c r="AK53" s="94">
        <f t="shared" si="15"/>
        <v>0</v>
      </c>
      <c r="AL53" s="85"/>
      <c r="AM53" s="84">
        <v>13</v>
      </c>
      <c r="AN53" s="84">
        <v>32</v>
      </c>
    </row>
    <row r="54" spans="1:40" ht="36" customHeight="1">
      <c r="A54" s="79"/>
      <c r="B54" s="134" t="s">
        <v>377</v>
      </c>
      <c r="C54" s="79">
        <v>942282760</v>
      </c>
      <c r="D54" s="79">
        <v>9155613524</v>
      </c>
      <c r="E54" s="144" t="s">
        <v>87</v>
      </c>
      <c r="F54" s="128" t="s">
        <v>48</v>
      </c>
      <c r="G54" s="79">
        <v>24</v>
      </c>
      <c r="H54" s="79">
        <v>2</v>
      </c>
      <c r="I54" s="79">
        <v>0</v>
      </c>
      <c r="J54" s="79">
        <v>32</v>
      </c>
      <c r="K54" s="79">
        <v>0</v>
      </c>
      <c r="L54" s="91">
        <f t="shared" si="5"/>
        <v>0</v>
      </c>
      <c r="M54" s="91">
        <f t="shared" si="0"/>
        <v>32</v>
      </c>
      <c r="N54" s="91">
        <f t="shared" si="6"/>
        <v>0.8125</v>
      </c>
      <c r="O54" s="92">
        <f t="shared" si="7"/>
        <v>0.8125</v>
      </c>
      <c r="P54" s="79">
        <v>13</v>
      </c>
      <c r="Q54" s="91">
        <f t="shared" si="17"/>
        <v>2</v>
      </c>
      <c r="R54" s="91">
        <f t="shared" si="17"/>
        <v>0</v>
      </c>
      <c r="S54" s="91">
        <f t="shared" si="2"/>
        <v>26</v>
      </c>
      <c r="T54" s="91">
        <f t="shared" si="3"/>
        <v>0</v>
      </c>
      <c r="U54" s="91">
        <f t="shared" si="4"/>
        <v>0</v>
      </c>
      <c r="V54" s="91">
        <f t="shared" si="8"/>
        <v>26</v>
      </c>
      <c r="W54" s="91">
        <f t="shared" ref="W54" si="18">SUM(V54:V55)</f>
        <v>56</v>
      </c>
      <c r="X54" s="91">
        <v>280000</v>
      </c>
      <c r="Y54" s="91">
        <f t="shared" si="9"/>
        <v>15680000</v>
      </c>
      <c r="Z54" s="91">
        <f t="shared" si="10"/>
        <v>1568000</v>
      </c>
      <c r="AA54" s="91">
        <f t="shared" si="11"/>
        <v>14112000</v>
      </c>
      <c r="AB54" s="106"/>
      <c r="AC54" s="93" t="s">
        <v>685</v>
      </c>
      <c r="AD54" s="79"/>
      <c r="AE54" s="91">
        <f t="shared" si="12"/>
        <v>0</v>
      </c>
      <c r="AF54" s="79"/>
      <c r="AG54" s="91">
        <f t="shared" si="13"/>
        <v>0</v>
      </c>
      <c r="AH54" s="79"/>
      <c r="AI54" s="91">
        <f t="shared" si="14"/>
        <v>0</v>
      </c>
      <c r="AJ54" s="79"/>
      <c r="AK54" s="91">
        <f t="shared" si="15"/>
        <v>0</v>
      </c>
      <c r="AL54" s="80"/>
      <c r="AM54" s="79">
        <v>13</v>
      </c>
      <c r="AN54" s="79">
        <v>32</v>
      </c>
    </row>
    <row r="55" spans="1:40" ht="36" customHeight="1">
      <c r="A55" s="79"/>
      <c r="B55" s="134" t="s">
        <v>377</v>
      </c>
      <c r="C55" s="79">
        <v>942282760</v>
      </c>
      <c r="D55" s="79"/>
      <c r="E55" s="144" t="s">
        <v>87</v>
      </c>
      <c r="F55" s="128" t="s">
        <v>395</v>
      </c>
      <c r="G55" s="79" t="s">
        <v>438</v>
      </c>
      <c r="H55" s="79">
        <v>2</v>
      </c>
      <c r="I55" s="79">
        <v>0</v>
      </c>
      <c r="J55" s="79">
        <v>32</v>
      </c>
      <c r="K55" s="79">
        <v>0</v>
      </c>
      <c r="L55" s="91">
        <f t="shared" si="5"/>
        <v>0</v>
      </c>
      <c r="M55" s="91">
        <f t="shared" si="0"/>
        <v>32</v>
      </c>
      <c r="N55" s="91">
        <f t="shared" si="6"/>
        <v>0.9375</v>
      </c>
      <c r="O55" s="92">
        <f t="shared" si="7"/>
        <v>0.9375</v>
      </c>
      <c r="P55" s="79">
        <v>15</v>
      </c>
      <c r="Q55" s="91">
        <f t="shared" si="17"/>
        <v>2</v>
      </c>
      <c r="R55" s="91">
        <f t="shared" si="17"/>
        <v>0</v>
      </c>
      <c r="S55" s="91">
        <f t="shared" si="2"/>
        <v>30</v>
      </c>
      <c r="T55" s="91">
        <f t="shared" si="3"/>
        <v>0</v>
      </c>
      <c r="U55" s="91">
        <f t="shared" si="4"/>
        <v>0</v>
      </c>
      <c r="V55" s="91">
        <f t="shared" si="8"/>
        <v>30</v>
      </c>
      <c r="W55" s="91"/>
      <c r="X55" s="91">
        <v>280000</v>
      </c>
      <c r="Y55" s="91">
        <f t="shared" si="9"/>
        <v>0</v>
      </c>
      <c r="Z55" s="91">
        <f t="shared" si="10"/>
        <v>0</v>
      </c>
      <c r="AA55" s="91">
        <f t="shared" si="11"/>
        <v>0</v>
      </c>
      <c r="AB55" s="106"/>
      <c r="AC55" s="93" t="s">
        <v>685</v>
      </c>
      <c r="AD55" s="79"/>
      <c r="AE55" s="91">
        <f t="shared" si="12"/>
        <v>0</v>
      </c>
      <c r="AF55" s="79"/>
      <c r="AG55" s="91">
        <f t="shared" si="13"/>
        <v>0</v>
      </c>
      <c r="AH55" s="79"/>
      <c r="AI55" s="91">
        <f t="shared" si="14"/>
        <v>0</v>
      </c>
      <c r="AJ55" s="79"/>
      <c r="AK55" s="91">
        <f t="shared" si="15"/>
        <v>0</v>
      </c>
      <c r="AL55" s="80"/>
      <c r="AM55" s="79">
        <v>14</v>
      </c>
      <c r="AN55" s="79">
        <v>32</v>
      </c>
    </row>
    <row r="56" spans="1:40" s="86" customFormat="1" ht="36" customHeight="1">
      <c r="A56" s="84"/>
      <c r="B56" s="135" t="s">
        <v>317</v>
      </c>
      <c r="C56" s="84">
        <v>749238887</v>
      </c>
      <c r="D56" s="84" t="s">
        <v>405</v>
      </c>
      <c r="E56" s="145" t="s">
        <v>134</v>
      </c>
      <c r="F56" s="129" t="s">
        <v>347</v>
      </c>
      <c r="G56" s="84">
        <v>22</v>
      </c>
      <c r="H56" s="84">
        <v>2</v>
      </c>
      <c r="I56" s="84">
        <v>0</v>
      </c>
      <c r="J56" s="84">
        <v>32</v>
      </c>
      <c r="K56" s="84">
        <v>0</v>
      </c>
      <c r="L56" s="94">
        <f t="shared" si="5"/>
        <v>0</v>
      </c>
      <c r="M56" s="94">
        <f t="shared" si="0"/>
        <v>32</v>
      </c>
      <c r="N56" s="94">
        <f t="shared" si="6"/>
        <v>0.9375</v>
      </c>
      <c r="O56" s="95">
        <f t="shared" si="7"/>
        <v>0.9375</v>
      </c>
      <c r="P56" s="84">
        <v>15</v>
      </c>
      <c r="Q56" s="94">
        <f t="shared" si="17"/>
        <v>2</v>
      </c>
      <c r="R56" s="94">
        <f t="shared" si="17"/>
        <v>0</v>
      </c>
      <c r="S56" s="94">
        <f t="shared" si="2"/>
        <v>30</v>
      </c>
      <c r="T56" s="94">
        <f t="shared" si="3"/>
        <v>0</v>
      </c>
      <c r="U56" s="94">
        <f t="shared" si="4"/>
        <v>0</v>
      </c>
      <c r="V56" s="94">
        <f t="shared" si="8"/>
        <v>30</v>
      </c>
      <c r="W56" s="94">
        <f>V56</f>
        <v>30</v>
      </c>
      <c r="X56" s="94">
        <v>190000</v>
      </c>
      <c r="Y56" s="94">
        <f t="shared" si="9"/>
        <v>5700000</v>
      </c>
      <c r="Z56" s="94">
        <f t="shared" si="10"/>
        <v>570000</v>
      </c>
      <c r="AA56" s="94">
        <f t="shared" si="11"/>
        <v>5130000</v>
      </c>
      <c r="AB56" s="107"/>
      <c r="AC56" s="96" t="s">
        <v>685</v>
      </c>
      <c r="AD56" s="84"/>
      <c r="AE56" s="94">
        <f t="shared" si="12"/>
        <v>0</v>
      </c>
      <c r="AF56" s="84"/>
      <c r="AG56" s="94">
        <f t="shared" si="13"/>
        <v>0</v>
      </c>
      <c r="AH56" s="84"/>
      <c r="AI56" s="94">
        <f t="shared" si="14"/>
        <v>0</v>
      </c>
      <c r="AJ56" s="84"/>
      <c r="AK56" s="94">
        <f t="shared" si="15"/>
        <v>0</v>
      </c>
      <c r="AL56" s="85"/>
      <c r="AM56" s="84">
        <v>14</v>
      </c>
      <c r="AN56" s="84">
        <v>32</v>
      </c>
    </row>
    <row r="57" spans="1:40" ht="36" customHeight="1">
      <c r="A57" s="79"/>
      <c r="B57" s="134" t="s">
        <v>365</v>
      </c>
      <c r="C57" s="79">
        <v>640118119</v>
      </c>
      <c r="D57" s="79">
        <v>9155639040</v>
      </c>
      <c r="E57" s="144" t="s">
        <v>134</v>
      </c>
      <c r="F57" s="128" t="s">
        <v>489</v>
      </c>
      <c r="G57" s="79">
        <v>16</v>
      </c>
      <c r="H57" s="79">
        <v>3</v>
      </c>
      <c r="I57" s="79">
        <v>0</v>
      </c>
      <c r="J57" s="79">
        <v>48</v>
      </c>
      <c r="K57" s="79">
        <v>0</v>
      </c>
      <c r="L57" s="91">
        <f t="shared" si="5"/>
        <v>0</v>
      </c>
      <c r="M57" s="91">
        <f t="shared" si="0"/>
        <v>48</v>
      </c>
      <c r="N57" s="91">
        <f t="shared" si="6"/>
        <v>1</v>
      </c>
      <c r="O57" s="92">
        <f t="shared" si="7"/>
        <v>1</v>
      </c>
      <c r="P57" s="79">
        <v>16</v>
      </c>
      <c r="Q57" s="91">
        <f t="shared" si="17"/>
        <v>3</v>
      </c>
      <c r="R57" s="91">
        <f t="shared" si="17"/>
        <v>0</v>
      </c>
      <c r="S57" s="91">
        <f t="shared" si="2"/>
        <v>48</v>
      </c>
      <c r="T57" s="91">
        <f t="shared" si="3"/>
        <v>0</v>
      </c>
      <c r="U57" s="91">
        <f t="shared" si="4"/>
        <v>0</v>
      </c>
      <c r="V57" s="91">
        <f t="shared" si="8"/>
        <v>48</v>
      </c>
      <c r="W57" s="91">
        <f>V57</f>
        <v>48</v>
      </c>
      <c r="X57" s="91">
        <v>190000</v>
      </c>
      <c r="Y57" s="91">
        <f t="shared" si="9"/>
        <v>15390000</v>
      </c>
      <c r="Z57" s="91">
        <f t="shared" si="10"/>
        <v>1539000</v>
      </c>
      <c r="AA57" s="91">
        <f t="shared" si="11"/>
        <v>13851000</v>
      </c>
      <c r="AB57" s="106"/>
      <c r="AC57" s="93" t="s">
        <v>685</v>
      </c>
      <c r="AD57" s="79">
        <v>11</v>
      </c>
      <c r="AE57" s="91">
        <f t="shared" si="12"/>
        <v>6270000</v>
      </c>
      <c r="AF57" s="79"/>
      <c r="AG57" s="91">
        <f t="shared" si="13"/>
        <v>0</v>
      </c>
      <c r="AH57" s="79"/>
      <c r="AI57" s="91">
        <f t="shared" si="14"/>
        <v>0</v>
      </c>
      <c r="AJ57" s="79"/>
      <c r="AK57" s="91">
        <f t="shared" si="15"/>
        <v>0</v>
      </c>
      <c r="AL57" s="80"/>
      <c r="AM57" s="79">
        <v>15</v>
      </c>
      <c r="AN57" s="79">
        <v>48</v>
      </c>
    </row>
    <row r="58" spans="1:40" ht="36" customHeight="1">
      <c r="A58" s="79"/>
      <c r="B58" s="134" t="s">
        <v>435</v>
      </c>
      <c r="C58" s="79"/>
      <c r="D58" s="79"/>
      <c r="E58" s="144" t="s">
        <v>134</v>
      </c>
      <c r="F58" s="128" t="s">
        <v>81</v>
      </c>
      <c r="G58" s="79" t="s">
        <v>497</v>
      </c>
      <c r="H58" s="79">
        <v>0</v>
      </c>
      <c r="I58" s="79">
        <v>2</v>
      </c>
      <c r="J58" s="79">
        <v>0</v>
      </c>
      <c r="K58" s="79">
        <v>240</v>
      </c>
      <c r="L58" s="91">
        <f t="shared" si="5"/>
        <v>160</v>
      </c>
      <c r="M58" s="91">
        <f t="shared" si="0"/>
        <v>160</v>
      </c>
      <c r="N58" s="91">
        <f t="shared" si="6"/>
        <v>0</v>
      </c>
      <c r="O58" s="92">
        <f t="shared" si="7"/>
        <v>0</v>
      </c>
      <c r="P58" s="79"/>
      <c r="Q58" s="91">
        <f t="shared" si="17"/>
        <v>0</v>
      </c>
      <c r="R58" s="91">
        <f t="shared" si="17"/>
        <v>2</v>
      </c>
      <c r="S58" s="91">
        <f t="shared" si="2"/>
        <v>0</v>
      </c>
      <c r="T58" s="91">
        <f t="shared" si="3"/>
        <v>0</v>
      </c>
      <c r="U58" s="91">
        <f t="shared" si="4"/>
        <v>0</v>
      </c>
      <c r="V58" s="91">
        <f t="shared" si="8"/>
        <v>0</v>
      </c>
      <c r="W58" s="91"/>
      <c r="X58" s="91">
        <v>190000</v>
      </c>
      <c r="Y58" s="91">
        <f t="shared" si="9"/>
        <v>0</v>
      </c>
      <c r="Z58" s="91">
        <f t="shared" si="10"/>
        <v>0</v>
      </c>
      <c r="AA58" s="91">
        <f t="shared" si="11"/>
        <v>0</v>
      </c>
      <c r="AB58" s="106"/>
      <c r="AC58" s="93" t="s">
        <v>685</v>
      </c>
      <c r="AD58" s="79"/>
      <c r="AE58" s="91">
        <f t="shared" si="12"/>
        <v>0</v>
      </c>
      <c r="AF58" s="79"/>
      <c r="AG58" s="91">
        <f t="shared" si="13"/>
        <v>0</v>
      </c>
      <c r="AH58" s="79"/>
      <c r="AI58" s="91">
        <f t="shared" si="14"/>
        <v>0</v>
      </c>
      <c r="AJ58" s="79"/>
      <c r="AK58" s="91">
        <f t="shared" si="15"/>
        <v>0</v>
      </c>
      <c r="AL58" s="80"/>
      <c r="AM58" s="79">
        <v>11</v>
      </c>
      <c r="AN58" s="79">
        <v>240</v>
      </c>
    </row>
    <row r="59" spans="1:40" s="86" customFormat="1" ht="36" customHeight="1">
      <c r="A59" s="84"/>
      <c r="B59" s="135" t="s">
        <v>361</v>
      </c>
      <c r="C59" s="84">
        <v>652506690</v>
      </c>
      <c r="D59" s="84">
        <v>9151601689</v>
      </c>
      <c r="E59" s="145" t="s">
        <v>325</v>
      </c>
      <c r="F59" s="129" t="s">
        <v>25</v>
      </c>
      <c r="G59" s="84">
        <v>8</v>
      </c>
      <c r="H59" s="84">
        <v>2</v>
      </c>
      <c r="I59" s="84">
        <v>0</v>
      </c>
      <c r="J59" s="84">
        <v>32</v>
      </c>
      <c r="K59" s="84">
        <v>0</v>
      </c>
      <c r="L59" s="94">
        <f t="shared" si="5"/>
        <v>0</v>
      </c>
      <c r="M59" s="94">
        <f t="shared" si="0"/>
        <v>32</v>
      </c>
      <c r="N59" s="94">
        <f t="shared" si="6"/>
        <v>0.6875</v>
      </c>
      <c r="O59" s="95">
        <f t="shared" si="7"/>
        <v>0.6875</v>
      </c>
      <c r="P59" s="84">
        <v>11</v>
      </c>
      <c r="Q59" s="94">
        <f t="shared" si="17"/>
        <v>2</v>
      </c>
      <c r="R59" s="94">
        <f t="shared" si="17"/>
        <v>0</v>
      </c>
      <c r="S59" s="94">
        <f t="shared" si="2"/>
        <v>22</v>
      </c>
      <c r="T59" s="94">
        <f t="shared" si="3"/>
        <v>0</v>
      </c>
      <c r="U59" s="94">
        <f t="shared" si="4"/>
        <v>0</v>
      </c>
      <c r="V59" s="94">
        <f t="shared" si="8"/>
        <v>22</v>
      </c>
      <c r="W59" s="94">
        <f>SUM(V59:V62)</f>
        <v>101</v>
      </c>
      <c r="X59" s="94">
        <v>150000</v>
      </c>
      <c r="Y59" s="94">
        <f t="shared" si="9"/>
        <v>15500000</v>
      </c>
      <c r="Z59" s="94">
        <f t="shared" si="10"/>
        <v>1550000</v>
      </c>
      <c r="AA59" s="94">
        <f t="shared" si="11"/>
        <v>13950000</v>
      </c>
      <c r="AB59" s="107"/>
      <c r="AC59" s="96" t="s">
        <v>685</v>
      </c>
      <c r="AD59" s="84"/>
      <c r="AE59" s="94">
        <f t="shared" si="12"/>
        <v>0</v>
      </c>
      <c r="AF59" s="84"/>
      <c r="AG59" s="94">
        <f t="shared" si="13"/>
        <v>0</v>
      </c>
      <c r="AH59" s="84">
        <v>7</v>
      </c>
      <c r="AI59" s="94">
        <f t="shared" si="14"/>
        <v>350000</v>
      </c>
      <c r="AJ59" s="84"/>
      <c r="AK59" s="94">
        <f t="shared" si="15"/>
        <v>0</v>
      </c>
      <c r="AL59" s="85"/>
      <c r="AM59" s="84">
        <v>11</v>
      </c>
      <c r="AN59" s="84">
        <v>32</v>
      </c>
    </row>
    <row r="60" spans="1:40" s="86" customFormat="1" ht="36" customHeight="1">
      <c r="A60" s="84"/>
      <c r="B60" s="135" t="s">
        <v>361</v>
      </c>
      <c r="C60" s="84">
        <v>652506690</v>
      </c>
      <c r="D60" s="84"/>
      <c r="E60" s="145" t="s">
        <v>325</v>
      </c>
      <c r="F60" s="129" t="s">
        <v>42</v>
      </c>
      <c r="G60" s="84">
        <v>9</v>
      </c>
      <c r="H60" s="84">
        <v>1</v>
      </c>
      <c r="I60" s="84">
        <v>1</v>
      </c>
      <c r="J60" s="84">
        <v>16</v>
      </c>
      <c r="K60" s="84">
        <v>48</v>
      </c>
      <c r="L60" s="94">
        <f t="shared" si="5"/>
        <v>32</v>
      </c>
      <c r="M60" s="94">
        <f t="shared" si="0"/>
        <v>48</v>
      </c>
      <c r="N60" s="94">
        <f t="shared" si="6"/>
        <v>0.8125</v>
      </c>
      <c r="O60" s="95">
        <f t="shared" si="7"/>
        <v>0.8125</v>
      </c>
      <c r="P60" s="84">
        <v>13</v>
      </c>
      <c r="Q60" s="94">
        <f t="shared" si="17"/>
        <v>1</v>
      </c>
      <c r="R60" s="94">
        <f t="shared" si="17"/>
        <v>1</v>
      </c>
      <c r="S60" s="94">
        <f t="shared" si="2"/>
        <v>13</v>
      </c>
      <c r="T60" s="94">
        <f t="shared" si="3"/>
        <v>39</v>
      </c>
      <c r="U60" s="94">
        <f t="shared" si="4"/>
        <v>26</v>
      </c>
      <c r="V60" s="94">
        <f t="shared" si="8"/>
        <v>39</v>
      </c>
      <c r="W60" s="94"/>
      <c r="X60" s="94">
        <v>150000</v>
      </c>
      <c r="Y60" s="94">
        <f t="shared" si="9"/>
        <v>0</v>
      </c>
      <c r="Z60" s="94">
        <f t="shared" si="10"/>
        <v>0</v>
      </c>
      <c r="AA60" s="94">
        <f t="shared" si="11"/>
        <v>0</v>
      </c>
      <c r="AB60" s="107"/>
      <c r="AC60" s="96" t="s">
        <v>685</v>
      </c>
      <c r="AD60" s="84"/>
      <c r="AE60" s="94">
        <f t="shared" si="12"/>
        <v>0</v>
      </c>
      <c r="AF60" s="84"/>
      <c r="AG60" s="94">
        <f t="shared" si="13"/>
        <v>0</v>
      </c>
      <c r="AH60" s="84"/>
      <c r="AI60" s="94">
        <f t="shared" si="14"/>
        <v>0</v>
      </c>
      <c r="AJ60" s="84"/>
      <c r="AK60" s="94">
        <f t="shared" si="15"/>
        <v>0</v>
      </c>
      <c r="AL60" s="85"/>
      <c r="AM60" s="84">
        <v>13</v>
      </c>
      <c r="AN60" s="84">
        <v>64</v>
      </c>
    </row>
    <row r="61" spans="1:40" s="86" customFormat="1" ht="36" customHeight="1">
      <c r="A61" s="84"/>
      <c r="B61" s="135" t="s">
        <v>361</v>
      </c>
      <c r="C61" s="84">
        <v>652506690</v>
      </c>
      <c r="D61" s="84"/>
      <c r="E61" s="145" t="s">
        <v>325</v>
      </c>
      <c r="F61" s="129" t="s">
        <v>46</v>
      </c>
      <c r="G61" s="84">
        <v>15</v>
      </c>
      <c r="H61" s="84">
        <v>0</v>
      </c>
      <c r="I61" s="84">
        <v>1</v>
      </c>
      <c r="J61" s="84">
        <v>0</v>
      </c>
      <c r="K61" s="84">
        <v>64</v>
      </c>
      <c r="L61" s="94">
        <f t="shared" si="5"/>
        <v>42.666666666666664</v>
      </c>
      <c r="M61" s="94">
        <f t="shared" si="0"/>
        <v>42.666666666666664</v>
      </c>
      <c r="N61" s="94">
        <f t="shared" si="6"/>
        <v>0.9375</v>
      </c>
      <c r="O61" s="95">
        <f t="shared" si="7"/>
        <v>0.9375</v>
      </c>
      <c r="P61" s="84">
        <v>15</v>
      </c>
      <c r="Q61" s="94">
        <f t="shared" si="17"/>
        <v>0</v>
      </c>
      <c r="R61" s="94">
        <f t="shared" si="17"/>
        <v>1</v>
      </c>
      <c r="S61" s="94">
        <f t="shared" si="2"/>
        <v>0</v>
      </c>
      <c r="T61" s="94">
        <f t="shared" si="3"/>
        <v>60</v>
      </c>
      <c r="U61" s="94">
        <f t="shared" si="4"/>
        <v>40</v>
      </c>
      <c r="V61" s="94">
        <f t="shared" si="8"/>
        <v>40</v>
      </c>
      <c r="W61" s="94"/>
      <c r="X61" s="94">
        <v>150000</v>
      </c>
      <c r="Y61" s="94">
        <f t="shared" si="9"/>
        <v>0</v>
      </c>
      <c r="Z61" s="94">
        <f t="shared" si="10"/>
        <v>0</v>
      </c>
      <c r="AA61" s="94">
        <f t="shared" si="11"/>
        <v>0</v>
      </c>
      <c r="AB61" s="107"/>
      <c r="AC61" s="96" t="s">
        <v>685</v>
      </c>
      <c r="AD61" s="84"/>
      <c r="AE61" s="94">
        <f t="shared" si="12"/>
        <v>0</v>
      </c>
      <c r="AF61" s="84"/>
      <c r="AG61" s="94">
        <f t="shared" si="13"/>
        <v>0</v>
      </c>
      <c r="AH61" s="84"/>
      <c r="AI61" s="94">
        <f t="shared" si="14"/>
        <v>0</v>
      </c>
      <c r="AJ61" s="84"/>
      <c r="AK61" s="94">
        <f t="shared" si="15"/>
        <v>0</v>
      </c>
      <c r="AL61" s="85"/>
      <c r="AM61" s="84">
        <v>15</v>
      </c>
      <c r="AN61" s="84">
        <v>64</v>
      </c>
    </row>
    <row r="62" spans="1:40" s="86" customFormat="1" ht="36" customHeight="1">
      <c r="A62" s="84"/>
      <c r="B62" s="135" t="s">
        <v>361</v>
      </c>
      <c r="C62" s="84">
        <v>652506690</v>
      </c>
      <c r="D62" s="84"/>
      <c r="E62" s="145" t="s">
        <v>325</v>
      </c>
      <c r="F62" s="129" t="s">
        <v>509</v>
      </c>
      <c r="G62" s="84">
        <v>7</v>
      </c>
      <c r="H62" s="84">
        <v>0</v>
      </c>
      <c r="I62" s="84">
        <v>1</v>
      </c>
      <c r="J62" s="84">
        <v>0</v>
      </c>
      <c r="K62" s="84">
        <v>32</v>
      </c>
      <c r="L62" s="94">
        <f t="shared" si="5"/>
        <v>21.333333333333332</v>
      </c>
      <c r="M62" s="94">
        <f t="shared" si="0"/>
        <v>21.333333333333332</v>
      </c>
      <c r="N62" s="94">
        <f t="shared" si="6"/>
        <v>0</v>
      </c>
      <c r="O62" s="95">
        <f t="shared" si="7"/>
        <v>0</v>
      </c>
      <c r="P62" s="84"/>
      <c r="Q62" s="94">
        <f t="shared" si="17"/>
        <v>0</v>
      </c>
      <c r="R62" s="94">
        <f t="shared" si="17"/>
        <v>1</v>
      </c>
      <c r="S62" s="94">
        <f t="shared" si="2"/>
        <v>0</v>
      </c>
      <c r="T62" s="94">
        <f t="shared" si="3"/>
        <v>0</v>
      </c>
      <c r="U62" s="94">
        <f t="shared" si="4"/>
        <v>0</v>
      </c>
      <c r="V62" s="94">
        <f t="shared" si="8"/>
        <v>0</v>
      </c>
      <c r="W62" s="94"/>
      <c r="X62" s="94">
        <v>150000</v>
      </c>
      <c r="Y62" s="94">
        <f t="shared" si="9"/>
        <v>0</v>
      </c>
      <c r="Z62" s="94">
        <f t="shared" si="10"/>
        <v>0</v>
      </c>
      <c r="AA62" s="94">
        <f t="shared" si="11"/>
        <v>0</v>
      </c>
      <c r="AB62" s="107"/>
      <c r="AC62" s="96" t="s">
        <v>685</v>
      </c>
      <c r="AD62" s="84"/>
      <c r="AE62" s="94">
        <f t="shared" si="12"/>
        <v>0</v>
      </c>
      <c r="AF62" s="84"/>
      <c r="AG62" s="94">
        <f t="shared" si="13"/>
        <v>0</v>
      </c>
      <c r="AH62" s="84"/>
      <c r="AI62" s="94">
        <f t="shared" si="14"/>
        <v>0</v>
      </c>
      <c r="AJ62" s="84"/>
      <c r="AK62" s="94">
        <f t="shared" si="15"/>
        <v>0</v>
      </c>
      <c r="AL62" s="85"/>
      <c r="AM62" s="84">
        <v>7</v>
      </c>
      <c r="AN62" s="84">
        <v>32</v>
      </c>
    </row>
    <row r="63" spans="1:40" ht="36" customHeight="1">
      <c r="A63" s="79"/>
      <c r="B63" s="134" t="s">
        <v>142</v>
      </c>
      <c r="C63" s="79">
        <v>5239919364</v>
      </c>
      <c r="D63" s="79">
        <v>9156645489</v>
      </c>
      <c r="E63" s="144" t="s">
        <v>134</v>
      </c>
      <c r="F63" s="128" t="s">
        <v>141</v>
      </c>
      <c r="G63" s="79">
        <v>16</v>
      </c>
      <c r="H63" s="79">
        <v>3</v>
      </c>
      <c r="I63" s="79">
        <v>0</v>
      </c>
      <c r="J63" s="79">
        <v>48</v>
      </c>
      <c r="K63" s="79">
        <v>0</v>
      </c>
      <c r="L63" s="91">
        <f t="shared" si="5"/>
        <v>0</v>
      </c>
      <c r="M63" s="91">
        <f t="shared" si="0"/>
        <v>48</v>
      </c>
      <c r="N63" s="91">
        <f t="shared" si="6"/>
        <v>1</v>
      </c>
      <c r="O63" s="92">
        <f t="shared" si="7"/>
        <v>1</v>
      </c>
      <c r="P63" s="79">
        <v>16</v>
      </c>
      <c r="Q63" s="91">
        <f t="shared" si="17"/>
        <v>3</v>
      </c>
      <c r="R63" s="91">
        <f t="shared" si="17"/>
        <v>0</v>
      </c>
      <c r="S63" s="91">
        <f t="shared" si="2"/>
        <v>48</v>
      </c>
      <c r="T63" s="91">
        <f t="shared" si="3"/>
        <v>0</v>
      </c>
      <c r="U63" s="91">
        <f t="shared" si="4"/>
        <v>0</v>
      </c>
      <c r="V63" s="91">
        <f t="shared" si="8"/>
        <v>48</v>
      </c>
      <c r="W63" s="91">
        <f>SUM(V63:V64)</f>
        <v>96</v>
      </c>
      <c r="X63" s="91">
        <v>190000</v>
      </c>
      <c r="Y63" s="91">
        <f t="shared" si="9"/>
        <v>18240000</v>
      </c>
      <c r="Z63" s="91">
        <f t="shared" si="10"/>
        <v>1824000</v>
      </c>
      <c r="AA63" s="91">
        <f t="shared" si="11"/>
        <v>16416000</v>
      </c>
      <c r="AB63" s="106"/>
      <c r="AC63" s="93" t="s">
        <v>685</v>
      </c>
      <c r="AD63" s="79"/>
      <c r="AE63" s="91">
        <f t="shared" si="12"/>
        <v>0</v>
      </c>
      <c r="AF63" s="79"/>
      <c r="AG63" s="91">
        <f t="shared" si="13"/>
        <v>0</v>
      </c>
      <c r="AH63" s="79"/>
      <c r="AI63" s="91">
        <f t="shared" si="14"/>
        <v>0</v>
      </c>
      <c r="AJ63" s="79"/>
      <c r="AK63" s="91">
        <f t="shared" si="15"/>
        <v>0</v>
      </c>
      <c r="AL63" s="80"/>
      <c r="AM63" s="79">
        <v>16</v>
      </c>
      <c r="AN63" s="79">
        <v>48</v>
      </c>
    </row>
    <row r="64" spans="1:40" ht="36" customHeight="1">
      <c r="A64" s="79"/>
      <c r="B64" s="134" t="s">
        <v>142</v>
      </c>
      <c r="C64" s="79">
        <v>5239919364</v>
      </c>
      <c r="D64" s="79"/>
      <c r="E64" s="144" t="s">
        <v>134</v>
      </c>
      <c r="F64" s="128" t="s">
        <v>141</v>
      </c>
      <c r="G64" s="79">
        <v>17</v>
      </c>
      <c r="H64" s="79">
        <v>3</v>
      </c>
      <c r="I64" s="79">
        <v>0</v>
      </c>
      <c r="J64" s="79">
        <v>48</v>
      </c>
      <c r="K64" s="79">
        <v>0</v>
      </c>
      <c r="L64" s="91">
        <f t="shared" si="5"/>
        <v>0</v>
      </c>
      <c r="M64" s="91">
        <f t="shared" si="0"/>
        <v>48</v>
      </c>
      <c r="N64" s="91">
        <f t="shared" si="6"/>
        <v>1</v>
      </c>
      <c r="O64" s="92">
        <f t="shared" si="7"/>
        <v>1</v>
      </c>
      <c r="P64" s="79">
        <v>16</v>
      </c>
      <c r="Q64" s="91">
        <f t="shared" si="17"/>
        <v>3</v>
      </c>
      <c r="R64" s="91">
        <f t="shared" si="17"/>
        <v>0</v>
      </c>
      <c r="S64" s="91">
        <f t="shared" si="2"/>
        <v>48</v>
      </c>
      <c r="T64" s="91">
        <f t="shared" si="3"/>
        <v>0</v>
      </c>
      <c r="U64" s="91">
        <f t="shared" si="4"/>
        <v>0</v>
      </c>
      <c r="V64" s="91">
        <f t="shared" si="8"/>
        <v>48</v>
      </c>
      <c r="W64" s="91"/>
      <c r="X64" s="91">
        <v>190000</v>
      </c>
      <c r="Y64" s="91">
        <f t="shared" si="9"/>
        <v>0</v>
      </c>
      <c r="Z64" s="91">
        <f t="shared" si="10"/>
        <v>0</v>
      </c>
      <c r="AA64" s="91">
        <f t="shared" si="11"/>
        <v>0</v>
      </c>
      <c r="AB64" s="106"/>
      <c r="AC64" s="93" t="s">
        <v>685</v>
      </c>
      <c r="AD64" s="79"/>
      <c r="AE64" s="91">
        <f t="shared" si="12"/>
        <v>0</v>
      </c>
      <c r="AF64" s="79"/>
      <c r="AG64" s="91">
        <f t="shared" si="13"/>
        <v>0</v>
      </c>
      <c r="AH64" s="79"/>
      <c r="AI64" s="91">
        <f t="shared" si="14"/>
        <v>0</v>
      </c>
      <c r="AJ64" s="79"/>
      <c r="AK64" s="91">
        <f t="shared" si="15"/>
        <v>0</v>
      </c>
      <c r="AL64" s="80"/>
      <c r="AM64" s="79">
        <v>16</v>
      </c>
      <c r="AN64" s="79">
        <v>48</v>
      </c>
    </row>
    <row r="65" spans="1:40" s="86" customFormat="1" ht="36" customHeight="1">
      <c r="A65" s="84"/>
      <c r="B65" s="135" t="s">
        <v>102</v>
      </c>
      <c r="C65" s="84">
        <v>653211120</v>
      </c>
      <c r="D65" s="84">
        <v>9151634150</v>
      </c>
      <c r="E65" s="145" t="s">
        <v>134</v>
      </c>
      <c r="F65" s="129" t="s">
        <v>101</v>
      </c>
      <c r="G65" s="84">
        <v>19</v>
      </c>
      <c r="H65" s="84">
        <v>2</v>
      </c>
      <c r="I65" s="84">
        <v>0</v>
      </c>
      <c r="J65" s="84">
        <v>32</v>
      </c>
      <c r="K65" s="84">
        <v>0</v>
      </c>
      <c r="L65" s="94">
        <f t="shared" si="5"/>
        <v>0</v>
      </c>
      <c r="M65" s="94">
        <f t="shared" si="0"/>
        <v>32</v>
      </c>
      <c r="N65" s="94">
        <f t="shared" si="6"/>
        <v>0.875</v>
      </c>
      <c r="O65" s="95">
        <f t="shared" si="7"/>
        <v>0.875</v>
      </c>
      <c r="P65" s="84">
        <v>14</v>
      </c>
      <c r="Q65" s="94">
        <f t="shared" si="17"/>
        <v>2</v>
      </c>
      <c r="R65" s="94">
        <f t="shared" si="17"/>
        <v>0</v>
      </c>
      <c r="S65" s="94">
        <f t="shared" si="2"/>
        <v>28</v>
      </c>
      <c r="T65" s="94">
        <f t="shared" si="3"/>
        <v>0</v>
      </c>
      <c r="U65" s="94">
        <f t="shared" si="4"/>
        <v>0</v>
      </c>
      <c r="V65" s="94">
        <f t="shared" si="8"/>
        <v>28</v>
      </c>
      <c r="W65" s="94">
        <v>28</v>
      </c>
      <c r="X65" s="94">
        <v>190000</v>
      </c>
      <c r="Y65" s="94">
        <f t="shared" si="9"/>
        <v>5320000</v>
      </c>
      <c r="Z65" s="94">
        <f t="shared" si="10"/>
        <v>532000</v>
      </c>
      <c r="AA65" s="94">
        <f t="shared" si="11"/>
        <v>4788000</v>
      </c>
      <c r="AB65" s="107"/>
      <c r="AC65" s="96" t="s">
        <v>685</v>
      </c>
      <c r="AD65" s="84"/>
      <c r="AE65" s="94">
        <f t="shared" si="12"/>
        <v>0</v>
      </c>
      <c r="AF65" s="84"/>
      <c r="AG65" s="94">
        <f t="shared" si="13"/>
        <v>0</v>
      </c>
      <c r="AH65" s="84"/>
      <c r="AI65" s="94">
        <f t="shared" si="14"/>
        <v>0</v>
      </c>
      <c r="AJ65" s="84"/>
      <c r="AK65" s="94">
        <f t="shared" si="15"/>
        <v>0</v>
      </c>
      <c r="AL65" s="85"/>
      <c r="AM65" s="84">
        <v>14</v>
      </c>
      <c r="AN65" s="84">
        <v>32</v>
      </c>
    </row>
    <row r="66" spans="1:40" ht="36" customHeight="1">
      <c r="A66" s="79"/>
      <c r="B66" s="134" t="s">
        <v>270</v>
      </c>
      <c r="C66" s="79">
        <v>651892759</v>
      </c>
      <c r="D66" s="79">
        <v>9155182936</v>
      </c>
      <c r="E66" s="144" t="s">
        <v>134</v>
      </c>
      <c r="F66" s="128" t="s">
        <v>81</v>
      </c>
      <c r="G66" s="79">
        <v>2</v>
      </c>
      <c r="H66" s="79">
        <v>0</v>
      </c>
      <c r="I66" s="79">
        <v>2</v>
      </c>
      <c r="J66" s="79">
        <v>0</v>
      </c>
      <c r="K66" s="79">
        <v>240</v>
      </c>
      <c r="L66" s="91">
        <f t="shared" si="5"/>
        <v>160</v>
      </c>
      <c r="M66" s="91">
        <f t="shared" ref="M66:M128" si="19">SUM(J66+L66)</f>
        <v>160</v>
      </c>
      <c r="N66" s="91">
        <f t="shared" si="6"/>
        <v>0</v>
      </c>
      <c r="O66" s="92">
        <f t="shared" si="7"/>
        <v>0</v>
      </c>
      <c r="P66" s="79"/>
      <c r="Q66" s="91">
        <f t="shared" si="17"/>
        <v>0</v>
      </c>
      <c r="R66" s="91">
        <f t="shared" si="17"/>
        <v>2</v>
      </c>
      <c r="S66" s="91">
        <f t="shared" ref="S66:S128" si="20">J66*O66</f>
        <v>0</v>
      </c>
      <c r="T66" s="91">
        <f t="shared" ref="T66:T128" si="21">K66*O66</f>
        <v>0</v>
      </c>
      <c r="U66" s="91">
        <f t="shared" ref="U66:U128" si="22">L66*O66</f>
        <v>0</v>
      </c>
      <c r="V66" s="91">
        <f t="shared" si="8"/>
        <v>0</v>
      </c>
      <c r="W66" s="91">
        <f>SUM(V66:V68)</f>
        <v>75</v>
      </c>
      <c r="X66" s="91">
        <v>190000</v>
      </c>
      <c r="Y66" s="91">
        <f t="shared" si="9"/>
        <v>15390000</v>
      </c>
      <c r="Z66" s="91">
        <f t="shared" si="10"/>
        <v>1539000</v>
      </c>
      <c r="AA66" s="91">
        <f t="shared" si="11"/>
        <v>13851000</v>
      </c>
      <c r="AB66" s="106"/>
      <c r="AC66" s="93" t="s">
        <v>685</v>
      </c>
      <c r="AD66" s="79">
        <v>2</v>
      </c>
      <c r="AE66" s="91">
        <f t="shared" si="12"/>
        <v>1140000</v>
      </c>
      <c r="AF66" s="79"/>
      <c r="AG66" s="91">
        <f t="shared" si="13"/>
        <v>0</v>
      </c>
      <c r="AH66" s="79"/>
      <c r="AI66" s="91">
        <f t="shared" si="14"/>
        <v>0</v>
      </c>
      <c r="AJ66" s="79"/>
      <c r="AK66" s="91">
        <f t="shared" si="15"/>
        <v>0</v>
      </c>
      <c r="AL66" s="80"/>
      <c r="AM66" s="79">
        <v>2</v>
      </c>
      <c r="AN66" s="79">
        <v>240</v>
      </c>
    </row>
    <row r="67" spans="1:40" ht="36" customHeight="1">
      <c r="A67" s="79"/>
      <c r="B67" s="134" t="s">
        <v>270</v>
      </c>
      <c r="C67" s="79">
        <v>651892759</v>
      </c>
      <c r="D67" s="79"/>
      <c r="E67" s="144" t="s">
        <v>134</v>
      </c>
      <c r="F67" s="128" t="s">
        <v>271</v>
      </c>
      <c r="G67" s="79">
        <v>8</v>
      </c>
      <c r="H67" s="79">
        <v>1</v>
      </c>
      <c r="I67" s="79">
        <v>1</v>
      </c>
      <c r="J67" s="79">
        <v>16</v>
      </c>
      <c r="K67" s="79">
        <v>48</v>
      </c>
      <c r="L67" s="91">
        <f t="shared" ref="L67:L129" si="23">K67*2/3</f>
        <v>32</v>
      </c>
      <c r="M67" s="91">
        <f t="shared" si="19"/>
        <v>48</v>
      </c>
      <c r="N67" s="91">
        <f t="shared" ref="N67:N129" si="24">P67/16</f>
        <v>0.6875</v>
      </c>
      <c r="O67" s="92">
        <f t="shared" ref="O67:O129" si="25">N67</f>
        <v>0.6875</v>
      </c>
      <c r="P67" s="79">
        <v>11</v>
      </c>
      <c r="Q67" s="91">
        <f t="shared" si="17"/>
        <v>1</v>
      </c>
      <c r="R67" s="91">
        <f t="shared" si="17"/>
        <v>1</v>
      </c>
      <c r="S67" s="91">
        <f t="shared" si="20"/>
        <v>11</v>
      </c>
      <c r="T67" s="91">
        <f t="shared" si="21"/>
        <v>33</v>
      </c>
      <c r="U67" s="91">
        <f t="shared" si="22"/>
        <v>22</v>
      </c>
      <c r="V67" s="91">
        <f t="shared" ref="V67:V129" si="26">U67+S67</f>
        <v>33</v>
      </c>
      <c r="W67" s="91"/>
      <c r="X67" s="91">
        <v>190000</v>
      </c>
      <c r="Y67" s="91">
        <f t="shared" ref="Y67:Y129" si="27">X67*W67+(AE67+AG67+AI67+AK67)</f>
        <v>0</v>
      </c>
      <c r="Z67" s="91">
        <f t="shared" ref="Z67:Z129" si="28">Y67*10%</f>
        <v>0</v>
      </c>
      <c r="AA67" s="91">
        <f t="shared" ref="AA67:AA129" si="29">Y67-Z67</f>
        <v>0</v>
      </c>
      <c r="AB67" s="106"/>
      <c r="AC67" s="93" t="s">
        <v>685</v>
      </c>
      <c r="AD67" s="79"/>
      <c r="AE67" s="91">
        <f t="shared" ref="AE67:AE129" si="30">AD67*(3*X67)</f>
        <v>0</v>
      </c>
      <c r="AF67" s="79"/>
      <c r="AG67" s="91">
        <f t="shared" ref="AG67:AG129" si="31">AF67*250000</f>
        <v>0</v>
      </c>
      <c r="AH67" s="79"/>
      <c r="AI67" s="91">
        <f t="shared" ref="AI67:AI129" si="32">AH67*50000</f>
        <v>0</v>
      </c>
      <c r="AJ67" s="79"/>
      <c r="AK67" s="91">
        <f t="shared" ref="AK67:AK129" si="33">(AJ67*X67)</f>
        <v>0</v>
      </c>
      <c r="AL67" s="80"/>
      <c r="AM67" s="79">
        <v>11</v>
      </c>
      <c r="AN67" s="79">
        <v>64</v>
      </c>
    </row>
    <row r="68" spans="1:40" ht="36" customHeight="1">
      <c r="A68" s="79"/>
      <c r="B68" s="134" t="s">
        <v>270</v>
      </c>
      <c r="C68" s="79">
        <v>651892759</v>
      </c>
      <c r="D68" s="79"/>
      <c r="E68" s="144" t="s">
        <v>134</v>
      </c>
      <c r="F68" s="128" t="s">
        <v>272</v>
      </c>
      <c r="G68" s="79">
        <v>22</v>
      </c>
      <c r="H68" s="79">
        <v>1</v>
      </c>
      <c r="I68" s="79">
        <v>1</v>
      </c>
      <c r="J68" s="79">
        <v>16</v>
      </c>
      <c r="K68" s="79">
        <v>48</v>
      </c>
      <c r="L68" s="91">
        <f t="shared" si="23"/>
        <v>32</v>
      </c>
      <c r="M68" s="91">
        <f t="shared" si="19"/>
        <v>48</v>
      </c>
      <c r="N68" s="91">
        <f t="shared" si="24"/>
        <v>0.875</v>
      </c>
      <c r="O68" s="92">
        <f t="shared" si="25"/>
        <v>0.875</v>
      </c>
      <c r="P68" s="79">
        <v>14</v>
      </c>
      <c r="Q68" s="91">
        <f t="shared" si="17"/>
        <v>1</v>
      </c>
      <c r="R68" s="91">
        <f t="shared" si="17"/>
        <v>1</v>
      </c>
      <c r="S68" s="91">
        <f t="shared" si="20"/>
        <v>14</v>
      </c>
      <c r="T68" s="91">
        <f t="shared" si="21"/>
        <v>42</v>
      </c>
      <c r="U68" s="91">
        <f t="shared" si="22"/>
        <v>28</v>
      </c>
      <c r="V68" s="91">
        <f t="shared" si="26"/>
        <v>42</v>
      </c>
      <c r="W68" s="91"/>
      <c r="X68" s="91">
        <v>190000</v>
      </c>
      <c r="Y68" s="91">
        <f t="shared" si="27"/>
        <v>0</v>
      </c>
      <c r="Z68" s="91">
        <f t="shared" si="28"/>
        <v>0</v>
      </c>
      <c r="AA68" s="91">
        <f t="shared" si="29"/>
        <v>0</v>
      </c>
      <c r="AB68" s="106"/>
      <c r="AC68" s="93" t="s">
        <v>685</v>
      </c>
      <c r="AD68" s="79"/>
      <c r="AE68" s="91">
        <f t="shared" si="30"/>
        <v>0</v>
      </c>
      <c r="AF68" s="79"/>
      <c r="AG68" s="91">
        <f t="shared" si="31"/>
        <v>0</v>
      </c>
      <c r="AH68" s="79"/>
      <c r="AI68" s="91">
        <f t="shared" si="32"/>
        <v>0</v>
      </c>
      <c r="AJ68" s="79"/>
      <c r="AK68" s="91">
        <f t="shared" si="33"/>
        <v>0</v>
      </c>
      <c r="AL68" s="80"/>
      <c r="AM68" s="79">
        <v>14</v>
      </c>
      <c r="AN68" s="79">
        <v>64</v>
      </c>
    </row>
    <row r="69" spans="1:40" s="86" customFormat="1" ht="36" customHeight="1">
      <c r="A69" s="84"/>
      <c r="B69" s="135" t="s">
        <v>244</v>
      </c>
      <c r="C69" s="84">
        <v>651966795</v>
      </c>
      <c r="D69" s="84">
        <v>9153635190</v>
      </c>
      <c r="E69" s="145" t="s">
        <v>134</v>
      </c>
      <c r="F69" s="129" t="s">
        <v>348</v>
      </c>
      <c r="G69" s="84">
        <v>21</v>
      </c>
      <c r="H69" s="84">
        <v>2</v>
      </c>
      <c r="I69" s="84">
        <v>0</v>
      </c>
      <c r="J69" s="84">
        <v>32</v>
      </c>
      <c r="K69" s="84">
        <v>0</v>
      </c>
      <c r="L69" s="94">
        <f t="shared" si="23"/>
        <v>0</v>
      </c>
      <c r="M69" s="94">
        <f t="shared" si="19"/>
        <v>32</v>
      </c>
      <c r="N69" s="94">
        <f t="shared" si="24"/>
        <v>0.9375</v>
      </c>
      <c r="O69" s="95">
        <f t="shared" si="25"/>
        <v>0.9375</v>
      </c>
      <c r="P69" s="84">
        <v>15</v>
      </c>
      <c r="Q69" s="94">
        <f t="shared" si="17"/>
        <v>2</v>
      </c>
      <c r="R69" s="94">
        <f t="shared" si="17"/>
        <v>0</v>
      </c>
      <c r="S69" s="94">
        <f t="shared" si="20"/>
        <v>30</v>
      </c>
      <c r="T69" s="94">
        <f t="shared" si="21"/>
        <v>0</v>
      </c>
      <c r="U69" s="94">
        <f t="shared" si="22"/>
        <v>0</v>
      </c>
      <c r="V69" s="94">
        <f t="shared" si="26"/>
        <v>30</v>
      </c>
      <c r="W69" s="94">
        <f>SUM(V69:V72)</f>
        <v>60</v>
      </c>
      <c r="X69" s="94">
        <v>190000</v>
      </c>
      <c r="Y69" s="94">
        <f t="shared" si="27"/>
        <v>23500000</v>
      </c>
      <c r="Z69" s="94">
        <f t="shared" si="28"/>
        <v>2350000</v>
      </c>
      <c r="AA69" s="94">
        <f t="shared" si="29"/>
        <v>21150000</v>
      </c>
      <c r="AB69" s="107"/>
      <c r="AC69" s="96" t="s">
        <v>685</v>
      </c>
      <c r="AD69" s="84">
        <v>15</v>
      </c>
      <c r="AE69" s="94">
        <f t="shared" si="30"/>
        <v>8550000</v>
      </c>
      <c r="AF69" s="84"/>
      <c r="AG69" s="94">
        <f t="shared" si="31"/>
        <v>0</v>
      </c>
      <c r="AH69" s="84">
        <v>71</v>
      </c>
      <c r="AI69" s="94">
        <f t="shared" si="32"/>
        <v>3550000</v>
      </c>
      <c r="AJ69" s="84"/>
      <c r="AK69" s="94">
        <f t="shared" si="33"/>
        <v>0</v>
      </c>
      <c r="AL69" s="85"/>
      <c r="AM69" s="84">
        <v>15</v>
      </c>
      <c r="AN69" s="84">
        <v>32</v>
      </c>
    </row>
    <row r="70" spans="1:40" s="86" customFormat="1" ht="36" customHeight="1">
      <c r="A70" s="84"/>
      <c r="B70" s="135" t="s">
        <v>244</v>
      </c>
      <c r="C70" s="84">
        <v>651966795</v>
      </c>
      <c r="D70" s="84"/>
      <c r="E70" s="145" t="s">
        <v>134</v>
      </c>
      <c r="F70" s="129" t="s">
        <v>349</v>
      </c>
      <c r="G70" s="84">
        <v>34</v>
      </c>
      <c r="H70" s="84">
        <v>2</v>
      </c>
      <c r="I70" s="84">
        <v>0</v>
      </c>
      <c r="J70" s="84">
        <v>32</v>
      </c>
      <c r="K70" s="84">
        <v>0</v>
      </c>
      <c r="L70" s="94">
        <f t="shared" si="23"/>
        <v>0</v>
      </c>
      <c r="M70" s="94">
        <f t="shared" si="19"/>
        <v>32</v>
      </c>
      <c r="N70" s="94">
        <f t="shared" si="24"/>
        <v>0.9375</v>
      </c>
      <c r="O70" s="95">
        <f t="shared" si="25"/>
        <v>0.9375</v>
      </c>
      <c r="P70" s="84">
        <v>15</v>
      </c>
      <c r="Q70" s="94">
        <f t="shared" si="17"/>
        <v>2</v>
      </c>
      <c r="R70" s="94">
        <f t="shared" si="17"/>
        <v>0</v>
      </c>
      <c r="S70" s="94">
        <f t="shared" si="20"/>
        <v>30</v>
      </c>
      <c r="T70" s="94">
        <f t="shared" si="21"/>
        <v>0</v>
      </c>
      <c r="U70" s="94">
        <f t="shared" si="22"/>
        <v>0</v>
      </c>
      <c r="V70" s="94">
        <f t="shared" si="26"/>
        <v>30</v>
      </c>
      <c r="W70" s="94"/>
      <c r="X70" s="94">
        <v>190000</v>
      </c>
      <c r="Y70" s="94">
        <f t="shared" si="27"/>
        <v>0</v>
      </c>
      <c r="Z70" s="94">
        <f t="shared" si="28"/>
        <v>0</v>
      </c>
      <c r="AA70" s="94">
        <f t="shared" si="29"/>
        <v>0</v>
      </c>
      <c r="AB70" s="107"/>
      <c r="AC70" s="96" t="s">
        <v>685</v>
      </c>
      <c r="AD70" s="84"/>
      <c r="AE70" s="94">
        <f t="shared" si="30"/>
        <v>0</v>
      </c>
      <c r="AF70" s="84"/>
      <c r="AG70" s="94">
        <f t="shared" si="31"/>
        <v>0</v>
      </c>
      <c r="AH70" s="84"/>
      <c r="AI70" s="94">
        <f t="shared" si="32"/>
        <v>0</v>
      </c>
      <c r="AJ70" s="84"/>
      <c r="AK70" s="94">
        <f t="shared" si="33"/>
        <v>0</v>
      </c>
      <c r="AL70" s="85"/>
      <c r="AM70" s="84">
        <v>15</v>
      </c>
      <c r="AN70" s="84">
        <v>32</v>
      </c>
    </row>
    <row r="71" spans="1:40" s="86" customFormat="1" ht="36" customHeight="1">
      <c r="A71" s="84"/>
      <c r="B71" s="135" t="s">
        <v>244</v>
      </c>
      <c r="C71" s="84">
        <v>651966795</v>
      </c>
      <c r="D71" s="84"/>
      <c r="E71" s="145" t="s">
        <v>134</v>
      </c>
      <c r="F71" s="129" t="s">
        <v>81</v>
      </c>
      <c r="G71" s="84">
        <v>15</v>
      </c>
      <c r="H71" s="84">
        <v>0</v>
      </c>
      <c r="I71" s="84">
        <v>2</v>
      </c>
      <c r="J71" s="84">
        <v>0</v>
      </c>
      <c r="K71" s="84">
        <v>240</v>
      </c>
      <c r="L71" s="94">
        <f t="shared" si="23"/>
        <v>160</v>
      </c>
      <c r="M71" s="94">
        <f t="shared" si="19"/>
        <v>160</v>
      </c>
      <c r="N71" s="94">
        <f t="shared" si="24"/>
        <v>0</v>
      </c>
      <c r="O71" s="95">
        <f t="shared" si="25"/>
        <v>0</v>
      </c>
      <c r="P71" s="84"/>
      <c r="Q71" s="94">
        <f t="shared" si="17"/>
        <v>0</v>
      </c>
      <c r="R71" s="94">
        <f t="shared" si="17"/>
        <v>2</v>
      </c>
      <c r="S71" s="94">
        <f t="shared" si="20"/>
        <v>0</v>
      </c>
      <c r="T71" s="94">
        <f t="shared" si="21"/>
        <v>0</v>
      </c>
      <c r="U71" s="94">
        <f t="shared" si="22"/>
        <v>0</v>
      </c>
      <c r="V71" s="94">
        <f t="shared" si="26"/>
        <v>0</v>
      </c>
      <c r="W71" s="94"/>
      <c r="X71" s="94">
        <v>190000</v>
      </c>
      <c r="Y71" s="94">
        <f t="shared" si="27"/>
        <v>0</v>
      </c>
      <c r="Z71" s="94">
        <f t="shared" si="28"/>
        <v>0</v>
      </c>
      <c r="AA71" s="94">
        <f t="shared" si="29"/>
        <v>0</v>
      </c>
      <c r="AB71" s="107"/>
      <c r="AC71" s="96" t="s">
        <v>685</v>
      </c>
      <c r="AD71" s="84"/>
      <c r="AE71" s="94">
        <f t="shared" si="30"/>
        <v>0</v>
      </c>
      <c r="AF71" s="84"/>
      <c r="AG71" s="94">
        <f t="shared" si="31"/>
        <v>0</v>
      </c>
      <c r="AH71" s="84"/>
      <c r="AI71" s="94">
        <f t="shared" si="32"/>
        <v>0</v>
      </c>
      <c r="AJ71" s="84"/>
      <c r="AK71" s="94">
        <f t="shared" si="33"/>
        <v>0</v>
      </c>
      <c r="AL71" s="85"/>
      <c r="AM71" s="84">
        <v>18</v>
      </c>
      <c r="AN71" s="84">
        <v>240</v>
      </c>
    </row>
    <row r="72" spans="1:40" s="86" customFormat="1" ht="36" customHeight="1">
      <c r="A72" s="84"/>
      <c r="B72" s="135" t="s">
        <v>244</v>
      </c>
      <c r="C72" s="84">
        <v>651966795</v>
      </c>
      <c r="D72" s="84"/>
      <c r="E72" s="145" t="s">
        <v>134</v>
      </c>
      <c r="F72" s="129" t="s">
        <v>440</v>
      </c>
      <c r="G72" s="84" t="s">
        <v>687</v>
      </c>
      <c r="H72" s="84">
        <v>0</v>
      </c>
      <c r="I72" s="84">
        <v>1</v>
      </c>
      <c r="J72" s="84">
        <v>0</v>
      </c>
      <c r="K72" s="84">
        <v>32</v>
      </c>
      <c r="L72" s="94">
        <f t="shared" si="23"/>
        <v>21.333333333333332</v>
      </c>
      <c r="M72" s="94">
        <f t="shared" si="19"/>
        <v>21.333333333333332</v>
      </c>
      <c r="N72" s="94">
        <f t="shared" si="24"/>
        <v>0</v>
      </c>
      <c r="O72" s="95">
        <f t="shared" si="25"/>
        <v>0</v>
      </c>
      <c r="P72" s="84"/>
      <c r="Q72" s="94">
        <f t="shared" si="17"/>
        <v>0</v>
      </c>
      <c r="R72" s="94">
        <f t="shared" si="17"/>
        <v>1</v>
      </c>
      <c r="S72" s="94">
        <f t="shared" si="20"/>
        <v>0</v>
      </c>
      <c r="T72" s="94">
        <f t="shared" si="21"/>
        <v>0</v>
      </c>
      <c r="U72" s="94">
        <f t="shared" si="22"/>
        <v>0</v>
      </c>
      <c r="V72" s="94">
        <f t="shared" si="26"/>
        <v>0</v>
      </c>
      <c r="W72" s="94"/>
      <c r="X72" s="94">
        <v>190000</v>
      </c>
      <c r="Y72" s="94">
        <f t="shared" si="27"/>
        <v>0</v>
      </c>
      <c r="Z72" s="94">
        <f t="shared" si="28"/>
        <v>0</v>
      </c>
      <c r="AA72" s="94">
        <f t="shared" si="29"/>
        <v>0</v>
      </c>
      <c r="AB72" s="107"/>
      <c r="AC72" s="96" t="s">
        <v>685</v>
      </c>
      <c r="AD72" s="84"/>
      <c r="AE72" s="94">
        <f t="shared" si="30"/>
        <v>0</v>
      </c>
      <c r="AF72" s="84"/>
      <c r="AG72" s="94">
        <f t="shared" si="31"/>
        <v>0</v>
      </c>
      <c r="AH72" s="84"/>
      <c r="AI72" s="94">
        <f t="shared" si="32"/>
        <v>0</v>
      </c>
      <c r="AJ72" s="84"/>
      <c r="AK72" s="94">
        <f t="shared" si="33"/>
        <v>0</v>
      </c>
      <c r="AL72" s="85"/>
      <c r="AM72" s="84">
        <v>27</v>
      </c>
      <c r="AN72" s="84">
        <v>32</v>
      </c>
    </row>
    <row r="73" spans="1:40" ht="36" customHeight="1">
      <c r="A73" s="79"/>
      <c r="B73" s="134" t="s">
        <v>269</v>
      </c>
      <c r="C73" s="79">
        <v>653200889</v>
      </c>
      <c r="D73" s="79">
        <v>9371930955</v>
      </c>
      <c r="E73" s="144" t="s">
        <v>134</v>
      </c>
      <c r="F73" s="128" t="s">
        <v>79</v>
      </c>
      <c r="G73" s="79">
        <v>5</v>
      </c>
      <c r="H73" s="79">
        <v>0</v>
      </c>
      <c r="I73" s="79">
        <v>2</v>
      </c>
      <c r="J73" s="79">
        <v>0</v>
      </c>
      <c r="K73" s="79">
        <v>240</v>
      </c>
      <c r="L73" s="91">
        <f t="shared" si="23"/>
        <v>160</v>
      </c>
      <c r="M73" s="91">
        <f t="shared" si="19"/>
        <v>160</v>
      </c>
      <c r="N73" s="91">
        <f t="shared" si="24"/>
        <v>0</v>
      </c>
      <c r="O73" s="92">
        <f t="shared" si="25"/>
        <v>0</v>
      </c>
      <c r="P73" s="79"/>
      <c r="Q73" s="91">
        <f t="shared" si="17"/>
        <v>0</v>
      </c>
      <c r="R73" s="91">
        <f t="shared" si="17"/>
        <v>2</v>
      </c>
      <c r="S73" s="91">
        <f t="shared" si="20"/>
        <v>0</v>
      </c>
      <c r="T73" s="91">
        <f t="shared" si="21"/>
        <v>0</v>
      </c>
      <c r="U73" s="91">
        <f t="shared" si="22"/>
        <v>0</v>
      </c>
      <c r="V73" s="91">
        <f t="shared" si="26"/>
        <v>0</v>
      </c>
      <c r="W73" s="91">
        <f>SUM(V73:V76)</f>
        <v>101</v>
      </c>
      <c r="X73" s="91">
        <v>190000</v>
      </c>
      <c r="Y73" s="91">
        <f t="shared" si="27"/>
        <v>22040000</v>
      </c>
      <c r="Z73" s="91">
        <f t="shared" si="28"/>
        <v>2204000</v>
      </c>
      <c r="AA73" s="91">
        <f t="shared" si="29"/>
        <v>19836000</v>
      </c>
      <c r="AB73" s="106"/>
      <c r="AC73" s="93" t="s">
        <v>685</v>
      </c>
      <c r="AD73" s="79">
        <v>5</v>
      </c>
      <c r="AE73" s="91">
        <f t="shared" si="30"/>
        <v>2850000</v>
      </c>
      <c r="AF73" s="79"/>
      <c r="AG73" s="91">
        <f t="shared" si="31"/>
        <v>0</v>
      </c>
      <c r="AH73" s="79"/>
      <c r="AI73" s="91">
        <f t="shared" si="32"/>
        <v>0</v>
      </c>
      <c r="AJ73" s="79"/>
      <c r="AK73" s="91">
        <f t="shared" si="33"/>
        <v>0</v>
      </c>
      <c r="AL73" s="80"/>
      <c r="AM73" s="79">
        <v>5</v>
      </c>
      <c r="AN73" s="79">
        <v>240</v>
      </c>
    </row>
    <row r="74" spans="1:40" ht="36" customHeight="1">
      <c r="A74" s="79"/>
      <c r="B74" s="134" t="s">
        <v>269</v>
      </c>
      <c r="C74" s="79">
        <v>653200889</v>
      </c>
      <c r="D74" s="79"/>
      <c r="E74" s="144" t="s">
        <v>134</v>
      </c>
      <c r="F74" s="128" t="s">
        <v>350</v>
      </c>
      <c r="G74" s="79" t="s">
        <v>441</v>
      </c>
      <c r="H74" s="79">
        <v>2</v>
      </c>
      <c r="I74" s="79">
        <v>0</v>
      </c>
      <c r="J74" s="79">
        <v>32</v>
      </c>
      <c r="K74" s="79">
        <v>0</v>
      </c>
      <c r="L74" s="91">
        <f t="shared" si="23"/>
        <v>0</v>
      </c>
      <c r="M74" s="91">
        <f t="shared" si="19"/>
        <v>32</v>
      </c>
      <c r="N74" s="91">
        <f t="shared" si="24"/>
        <v>0.875</v>
      </c>
      <c r="O74" s="92">
        <f t="shared" si="25"/>
        <v>0.875</v>
      </c>
      <c r="P74" s="79">
        <v>14</v>
      </c>
      <c r="Q74" s="91">
        <f t="shared" si="17"/>
        <v>2</v>
      </c>
      <c r="R74" s="91">
        <f t="shared" si="17"/>
        <v>0</v>
      </c>
      <c r="S74" s="91">
        <f t="shared" si="20"/>
        <v>28</v>
      </c>
      <c r="T74" s="91">
        <f t="shared" si="21"/>
        <v>0</v>
      </c>
      <c r="U74" s="91">
        <f t="shared" si="22"/>
        <v>0</v>
      </c>
      <c r="V74" s="91">
        <f t="shared" si="26"/>
        <v>28</v>
      </c>
      <c r="W74" s="91"/>
      <c r="X74" s="91">
        <v>190000</v>
      </c>
      <c r="Y74" s="91">
        <f t="shared" si="27"/>
        <v>0</v>
      </c>
      <c r="Z74" s="91">
        <f t="shared" si="28"/>
        <v>0</v>
      </c>
      <c r="AA74" s="91">
        <f t="shared" si="29"/>
        <v>0</v>
      </c>
      <c r="AB74" s="106"/>
      <c r="AC74" s="93" t="s">
        <v>685</v>
      </c>
      <c r="AD74" s="79"/>
      <c r="AE74" s="91">
        <f t="shared" si="30"/>
        <v>0</v>
      </c>
      <c r="AF74" s="79"/>
      <c r="AG74" s="91">
        <f t="shared" si="31"/>
        <v>0</v>
      </c>
      <c r="AH74" s="79"/>
      <c r="AI74" s="91">
        <f t="shared" si="32"/>
        <v>0</v>
      </c>
      <c r="AJ74" s="79"/>
      <c r="AK74" s="91">
        <f t="shared" si="33"/>
        <v>0</v>
      </c>
      <c r="AL74" s="80"/>
      <c r="AM74" s="79">
        <v>14</v>
      </c>
      <c r="AN74" s="79">
        <v>32</v>
      </c>
    </row>
    <row r="75" spans="1:40" ht="36" customHeight="1">
      <c r="A75" s="79"/>
      <c r="B75" s="134" t="s">
        <v>269</v>
      </c>
      <c r="C75" s="79">
        <v>653200889</v>
      </c>
      <c r="D75" s="79"/>
      <c r="E75" s="144" t="s">
        <v>134</v>
      </c>
      <c r="F75" s="128" t="s">
        <v>462</v>
      </c>
      <c r="G75" s="79" t="s">
        <v>498</v>
      </c>
      <c r="H75" s="79">
        <v>2</v>
      </c>
      <c r="I75" s="79">
        <v>0</v>
      </c>
      <c r="J75" s="79">
        <v>32</v>
      </c>
      <c r="K75" s="79">
        <v>0</v>
      </c>
      <c r="L75" s="91">
        <f t="shared" si="23"/>
        <v>0</v>
      </c>
      <c r="M75" s="91">
        <f t="shared" si="19"/>
        <v>32</v>
      </c>
      <c r="N75" s="91">
        <f t="shared" si="24"/>
        <v>0.875</v>
      </c>
      <c r="O75" s="92">
        <f t="shared" si="25"/>
        <v>0.875</v>
      </c>
      <c r="P75" s="79">
        <v>14</v>
      </c>
      <c r="Q75" s="91">
        <f t="shared" si="17"/>
        <v>2</v>
      </c>
      <c r="R75" s="91">
        <f t="shared" si="17"/>
        <v>0</v>
      </c>
      <c r="S75" s="91">
        <f t="shared" si="20"/>
        <v>28</v>
      </c>
      <c r="T75" s="91">
        <f t="shared" si="21"/>
        <v>0</v>
      </c>
      <c r="U75" s="91">
        <f t="shared" si="22"/>
        <v>0</v>
      </c>
      <c r="V75" s="91">
        <f t="shared" si="26"/>
        <v>28</v>
      </c>
      <c r="W75" s="91"/>
      <c r="X75" s="91">
        <v>190000</v>
      </c>
      <c r="Y75" s="91">
        <f t="shared" si="27"/>
        <v>0</v>
      </c>
      <c r="Z75" s="91">
        <f t="shared" si="28"/>
        <v>0</v>
      </c>
      <c r="AA75" s="91">
        <f t="shared" si="29"/>
        <v>0</v>
      </c>
      <c r="AB75" s="106"/>
      <c r="AC75" s="93" t="s">
        <v>685</v>
      </c>
      <c r="AD75" s="79"/>
      <c r="AE75" s="91">
        <f t="shared" si="30"/>
        <v>0</v>
      </c>
      <c r="AF75" s="79"/>
      <c r="AG75" s="91">
        <f t="shared" si="31"/>
        <v>0</v>
      </c>
      <c r="AH75" s="79"/>
      <c r="AI75" s="91">
        <f t="shared" si="32"/>
        <v>0</v>
      </c>
      <c r="AJ75" s="79"/>
      <c r="AK75" s="91">
        <f t="shared" si="33"/>
        <v>0</v>
      </c>
      <c r="AL75" s="80"/>
      <c r="AM75" s="79">
        <v>12</v>
      </c>
      <c r="AN75" s="79">
        <v>32</v>
      </c>
    </row>
    <row r="76" spans="1:40" ht="36" customHeight="1">
      <c r="A76" s="79"/>
      <c r="B76" s="134" t="s">
        <v>269</v>
      </c>
      <c r="C76" s="79">
        <v>653200889</v>
      </c>
      <c r="D76" s="79"/>
      <c r="E76" s="144" t="s">
        <v>134</v>
      </c>
      <c r="F76" s="128" t="s">
        <v>273</v>
      </c>
      <c r="G76" s="79" t="s">
        <v>483</v>
      </c>
      <c r="H76" s="79">
        <v>1</v>
      </c>
      <c r="I76" s="79">
        <v>1</v>
      </c>
      <c r="J76" s="79">
        <v>16</v>
      </c>
      <c r="K76" s="79">
        <v>48</v>
      </c>
      <c r="L76" s="91">
        <f t="shared" si="23"/>
        <v>32</v>
      </c>
      <c r="M76" s="91">
        <f t="shared" si="19"/>
        <v>48</v>
      </c>
      <c r="N76" s="91">
        <f t="shared" si="24"/>
        <v>0.9375</v>
      </c>
      <c r="O76" s="92">
        <f t="shared" si="25"/>
        <v>0.9375</v>
      </c>
      <c r="P76" s="79">
        <v>15</v>
      </c>
      <c r="Q76" s="91">
        <f t="shared" si="17"/>
        <v>1</v>
      </c>
      <c r="R76" s="91">
        <f t="shared" si="17"/>
        <v>1</v>
      </c>
      <c r="S76" s="91">
        <f t="shared" si="20"/>
        <v>15</v>
      </c>
      <c r="T76" s="91">
        <f t="shared" si="21"/>
        <v>45</v>
      </c>
      <c r="U76" s="91">
        <f t="shared" si="22"/>
        <v>30</v>
      </c>
      <c r="V76" s="91">
        <f t="shared" si="26"/>
        <v>45</v>
      </c>
      <c r="W76" s="91"/>
      <c r="X76" s="91">
        <v>190000</v>
      </c>
      <c r="Y76" s="91">
        <f t="shared" si="27"/>
        <v>0</v>
      </c>
      <c r="Z76" s="91">
        <f t="shared" si="28"/>
        <v>0</v>
      </c>
      <c r="AA76" s="91">
        <f t="shared" si="29"/>
        <v>0</v>
      </c>
      <c r="AB76" s="106"/>
      <c r="AC76" s="93" t="s">
        <v>685</v>
      </c>
      <c r="AD76" s="79"/>
      <c r="AE76" s="91">
        <f t="shared" si="30"/>
        <v>0</v>
      </c>
      <c r="AF76" s="79"/>
      <c r="AG76" s="91">
        <f t="shared" si="31"/>
        <v>0</v>
      </c>
      <c r="AH76" s="79"/>
      <c r="AI76" s="91">
        <f t="shared" si="32"/>
        <v>0</v>
      </c>
      <c r="AJ76" s="79"/>
      <c r="AK76" s="91">
        <f t="shared" si="33"/>
        <v>0</v>
      </c>
      <c r="AL76" s="80"/>
      <c r="AM76" s="79">
        <v>15</v>
      </c>
      <c r="AN76" s="79">
        <v>64</v>
      </c>
    </row>
    <row r="77" spans="1:40" s="86" customFormat="1" ht="36" customHeight="1">
      <c r="A77" s="84"/>
      <c r="B77" s="135" t="s">
        <v>145</v>
      </c>
      <c r="C77" s="84">
        <v>937977543</v>
      </c>
      <c r="D77" s="84" t="s">
        <v>406</v>
      </c>
      <c r="E77" s="145" t="s">
        <v>134</v>
      </c>
      <c r="F77" s="129" t="s">
        <v>144</v>
      </c>
      <c r="G77" s="84" t="s">
        <v>505</v>
      </c>
      <c r="H77" s="84">
        <v>2</v>
      </c>
      <c r="I77" s="84">
        <v>0</v>
      </c>
      <c r="J77" s="84">
        <v>32</v>
      </c>
      <c r="K77" s="84">
        <v>0</v>
      </c>
      <c r="L77" s="94">
        <f t="shared" si="23"/>
        <v>0</v>
      </c>
      <c r="M77" s="94">
        <f t="shared" si="19"/>
        <v>32</v>
      </c>
      <c r="N77" s="94">
        <f t="shared" si="24"/>
        <v>0.875</v>
      </c>
      <c r="O77" s="95">
        <f t="shared" si="25"/>
        <v>0.875</v>
      </c>
      <c r="P77" s="84">
        <v>14</v>
      </c>
      <c r="Q77" s="94">
        <f t="shared" si="17"/>
        <v>2</v>
      </c>
      <c r="R77" s="94">
        <f t="shared" si="17"/>
        <v>0</v>
      </c>
      <c r="S77" s="94">
        <f t="shared" si="20"/>
        <v>28</v>
      </c>
      <c r="T77" s="94">
        <f t="shared" si="21"/>
        <v>0</v>
      </c>
      <c r="U77" s="94">
        <f t="shared" si="22"/>
        <v>0</v>
      </c>
      <c r="V77" s="94">
        <f t="shared" si="26"/>
        <v>28</v>
      </c>
      <c r="W77" s="94">
        <f>SUM(V77:V78)</f>
        <v>54</v>
      </c>
      <c r="X77" s="94">
        <v>190000</v>
      </c>
      <c r="Y77" s="94">
        <f t="shared" si="27"/>
        <v>10260000</v>
      </c>
      <c r="Z77" s="94">
        <f t="shared" si="28"/>
        <v>1026000</v>
      </c>
      <c r="AA77" s="94">
        <f t="shared" si="29"/>
        <v>9234000</v>
      </c>
      <c r="AB77" s="107"/>
      <c r="AC77" s="96" t="s">
        <v>685</v>
      </c>
      <c r="AD77" s="84"/>
      <c r="AE77" s="94">
        <f t="shared" si="30"/>
        <v>0</v>
      </c>
      <c r="AF77" s="84"/>
      <c r="AG77" s="94">
        <f t="shared" si="31"/>
        <v>0</v>
      </c>
      <c r="AH77" s="84"/>
      <c r="AI77" s="94">
        <f t="shared" si="32"/>
        <v>0</v>
      </c>
      <c r="AJ77" s="84"/>
      <c r="AK77" s="94">
        <f t="shared" si="33"/>
        <v>0</v>
      </c>
      <c r="AL77" s="85"/>
      <c r="AM77" s="84">
        <v>14</v>
      </c>
      <c r="AN77" s="84">
        <v>32</v>
      </c>
    </row>
    <row r="78" spans="1:40" s="86" customFormat="1" ht="36" customHeight="1">
      <c r="A78" s="84"/>
      <c r="B78" s="135" t="s">
        <v>145</v>
      </c>
      <c r="C78" s="84">
        <v>937977543</v>
      </c>
      <c r="D78" s="84"/>
      <c r="E78" s="145" t="s">
        <v>134</v>
      </c>
      <c r="F78" s="129" t="s">
        <v>144</v>
      </c>
      <c r="G78" s="84">
        <v>32</v>
      </c>
      <c r="H78" s="84">
        <v>2</v>
      </c>
      <c r="I78" s="84">
        <v>0</v>
      </c>
      <c r="J78" s="84">
        <v>32</v>
      </c>
      <c r="K78" s="84">
        <v>0</v>
      </c>
      <c r="L78" s="94">
        <f t="shared" si="23"/>
        <v>0</v>
      </c>
      <c r="M78" s="94">
        <f t="shared" si="19"/>
        <v>32</v>
      </c>
      <c r="N78" s="94">
        <f t="shared" si="24"/>
        <v>0.8125</v>
      </c>
      <c r="O78" s="95">
        <f t="shared" si="25"/>
        <v>0.8125</v>
      </c>
      <c r="P78" s="84">
        <v>13</v>
      </c>
      <c r="Q78" s="94">
        <f t="shared" si="17"/>
        <v>2</v>
      </c>
      <c r="R78" s="94">
        <f t="shared" si="17"/>
        <v>0</v>
      </c>
      <c r="S78" s="94">
        <f t="shared" si="20"/>
        <v>26</v>
      </c>
      <c r="T78" s="94">
        <f t="shared" si="21"/>
        <v>0</v>
      </c>
      <c r="U78" s="94">
        <f t="shared" si="22"/>
        <v>0</v>
      </c>
      <c r="V78" s="94">
        <f t="shared" si="26"/>
        <v>26</v>
      </c>
      <c r="W78" s="94"/>
      <c r="X78" s="94">
        <v>190000</v>
      </c>
      <c r="Y78" s="94">
        <f t="shared" si="27"/>
        <v>0</v>
      </c>
      <c r="Z78" s="94">
        <f t="shared" si="28"/>
        <v>0</v>
      </c>
      <c r="AA78" s="94">
        <f t="shared" si="29"/>
        <v>0</v>
      </c>
      <c r="AB78" s="107"/>
      <c r="AC78" s="96" t="s">
        <v>685</v>
      </c>
      <c r="AD78" s="84"/>
      <c r="AE78" s="94">
        <f t="shared" si="30"/>
        <v>0</v>
      </c>
      <c r="AF78" s="84"/>
      <c r="AG78" s="94">
        <f t="shared" si="31"/>
        <v>0</v>
      </c>
      <c r="AH78" s="84"/>
      <c r="AI78" s="94">
        <f t="shared" si="32"/>
        <v>0</v>
      </c>
      <c r="AJ78" s="84"/>
      <c r="AK78" s="94">
        <f t="shared" si="33"/>
        <v>0</v>
      </c>
      <c r="AL78" s="85"/>
      <c r="AM78" s="84">
        <v>13</v>
      </c>
      <c r="AN78" s="84">
        <v>32</v>
      </c>
    </row>
    <row r="79" spans="1:40" ht="36" customHeight="1">
      <c r="A79" s="79"/>
      <c r="B79" s="134" t="s">
        <v>208</v>
      </c>
      <c r="C79" s="79">
        <v>859844773</v>
      </c>
      <c r="D79" s="79">
        <v>9157222495</v>
      </c>
      <c r="E79" s="144" t="s">
        <v>134</v>
      </c>
      <c r="F79" s="128" t="s">
        <v>207</v>
      </c>
      <c r="G79" s="79">
        <v>13</v>
      </c>
      <c r="H79" s="79">
        <v>2</v>
      </c>
      <c r="I79" s="79">
        <v>1</v>
      </c>
      <c r="J79" s="79">
        <v>32</v>
      </c>
      <c r="K79" s="79">
        <v>32</v>
      </c>
      <c r="L79" s="91">
        <f t="shared" si="23"/>
        <v>21.333333333333332</v>
      </c>
      <c r="M79" s="91">
        <f t="shared" si="19"/>
        <v>53.333333333333329</v>
      </c>
      <c r="N79" s="91">
        <f t="shared" si="24"/>
        <v>0.875</v>
      </c>
      <c r="O79" s="92">
        <f t="shared" si="25"/>
        <v>0.875</v>
      </c>
      <c r="P79" s="79">
        <v>14</v>
      </c>
      <c r="Q79" s="91">
        <f t="shared" si="17"/>
        <v>2</v>
      </c>
      <c r="R79" s="91">
        <f t="shared" si="17"/>
        <v>1</v>
      </c>
      <c r="S79" s="91">
        <f t="shared" si="20"/>
        <v>28</v>
      </c>
      <c r="T79" s="91">
        <f t="shared" si="21"/>
        <v>28</v>
      </c>
      <c r="U79" s="91">
        <f t="shared" si="22"/>
        <v>18.666666666666664</v>
      </c>
      <c r="V79" s="91">
        <f t="shared" si="26"/>
        <v>46.666666666666664</v>
      </c>
      <c r="W79" s="91">
        <v>73</v>
      </c>
      <c r="X79" s="91">
        <v>190000</v>
      </c>
      <c r="Y79" s="91">
        <f t="shared" si="27"/>
        <v>13870000</v>
      </c>
      <c r="Z79" s="91">
        <f t="shared" si="28"/>
        <v>1387000</v>
      </c>
      <c r="AA79" s="91">
        <f t="shared" si="29"/>
        <v>12483000</v>
      </c>
      <c r="AB79" s="106"/>
      <c r="AC79" s="93" t="s">
        <v>685</v>
      </c>
      <c r="AD79" s="79"/>
      <c r="AE79" s="91">
        <f t="shared" si="30"/>
        <v>0</v>
      </c>
      <c r="AF79" s="79"/>
      <c r="AG79" s="91">
        <f t="shared" si="31"/>
        <v>0</v>
      </c>
      <c r="AH79" s="79"/>
      <c r="AI79" s="91">
        <f t="shared" si="32"/>
        <v>0</v>
      </c>
      <c r="AJ79" s="79"/>
      <c r="AK79" s="91">
        <f t="shared" si="33"/>
        <v>0</v>
      </c>
      <c r="AL79" s="80"/>
      <c r="AM79" s="79">
        <v>14</v>
      </c>
      <c r="AN79" s="79">
        <v>64</v>
      </c>
    </row>
    <row r="80" spans="1:40" ht="36" customHeight="1">
      <c r="A80" s="79"/>
      <c r="B80" s="134" t="s">
        <v>208</v>
      </c>
      <c r="C80" s="79">
        <v>859844773</v>
      </c>
      <c r="D80" s="79"/>
      <c r="E80" s="144" t="s">
        <v>134</v>
      </c>
      <c r="F80" s="128" t="s">
        <v>212</v>
      </c>
      <c r="G80" s="79">
        <v>14</v>
      </c>
      <c r="H80" s="79">
        <v>2</v>
      </c>
      <c r="I80" s="79">
        <v>0</v>
      </c>
      <c r="J80" s="79">
        <v>32</v>
      </c>
      <c r="K80" s="79">
        <v>0</v>
      </c>
      <c r="L80" s="91">
        <f t="shared" si="23"/>
        <v>0</v>
      </c>
      <c r="M80" s="91">
        <f t="shared" si="19"/>
        <v>32</v>
      </c>
      <c r="N80" s="91">
        <f t="shared" si="24"/>
        <v>0.8125</v>
      </c>
      <c r="O80" s="92">
        <f t="shared" si="25"/>
        <v>0.8125</v>
      </c>
      <c r="P80" s="79">
        <v>13</v>
      </c>
      <c r="Q80" s="91">
        <f t="shared" si="17"/>
        <v>2</v>
      </c>
      <c r="R80" s="91">
        <f t="shared" si="17"/>
        <v>0</v>
      </c>
      <c r="S80" s="91">
        <f t="shared" si="20"/>
        <v>26</v>
      </c>
      <c r="T80" s="91">
        <f t="shared" si="21"/>
        <v>0</v>
      </c>
      <c r="U80" s="91">
        <f t="shared" si="22"/>
        <v>0</v>
      </c>
      <c r="V80" s="91">
        <f t="shared" si="26"/>
        <v>26</v>
      </c>
      <c r="W80" s="91"/>
      <c r="X80" s="91">
        <v>190000</v>
      </c>
      <c r="Y80" s="91">
        <f t="shared" si="27"/>
        <v>0</v>
      </c>
      <c r="Z80" s="91">
        <f t="shared" si="28"/>
        <v>0</v>
      </c>
      <c r="AA80" s="91">
        <f t="shared" si="29"/>
        <v>0</v>
      </c>
      <c r="AB80" s="106"/>
      <c r="AC80" s="93" t="s">
        <v>685</v>
      </c>
      <c r="AD80" s="79"/>
      <c r="AE80" s="91">
        <f t="shared" si="30"/>
        <v>0</v>
      </c>
      <c r="AF80" s="79"/>
      <c r="AG80" s="91">
        <f t="shared" si="31"/>
        <v>0</v>
      </c>
      <c r="AH80" s="79"/>
      <c r="AI80" s="91">
        <f t="shared" si="32"/>
        <v>0</v>
      </c>
      <c r="AJ80" s="79"/>
      <c r="AK80" s="91">
        <f t="shared" si="33"/>
        <v>0</v>
      </c>
      <c r="AL80" s="80"/>
      <c r="AM80" s="79">
        <v>12</v>
      </c>
      <c r="AN80" s="79">
        <v>32</v>
      </c>
    </row>
    <row r="81" spans="1:40" s="86" customFormat="1" ht="36" customHeight="1">
      <c r="A81" s="84"/>
      <c r="B81" s="135" t="s">
        <v>303</v>
      </c>
      <c r="C81" s="84">
        <v>70170061</v>
      </c>
      <c r="D81" s="84">
        <v>9120132646</v>
      </c>
      <c r="E81" s="145" t="s">
        <v>134</v>
      </c>
      <c r="F81" s="129" t="s">
        <v>302</v>
      </c>
      <c r="G81" s="84">
        <v>13</v>
      </c>
      <c r="H81" s="84">
        <v>2</v>
      </c>
      <c r="I81" s="84">
        <v>0</v>
      </c>
      <c r="J81" s="84">
        <v>32</v>
      </c>
      <c r="K81" s="84">
        <v>0</v>
      </c>
      <c r="L81" s="94">
        <f t="shared" si="23"/>
        <v>0</v>
      </c>
      <c r="M81" s="94">
        <f t="shared" si="19"/>
        <v>32</v>
      </c>
      <c r="N81" s="94">
        <f t="shared" si="24"/>
        <v>0.6875</v>
      </c>
      <c r="O81" s="95">
        <f t="shared" si="25"/>
        <v>0.6875</v>
      </c>
      <c r="P81" s="84">
        <v>11</v>
      </c>
      <c r="Q81" s="94">
        <f t="shared" ref="Q81:R144" si="34">H81</f>
        <v>2</v>
      </c>
      <c r="R81" s="94">
        <f t="shared" si="34"/>
        <v>0</v>
      </c>
      <c r="S81" s="94">
        <f t="shared" si="20"/>
        <v>22</v>
      </c>
      <c r="T81" s="94">
        <f t="shared" si="21"/>
        <v>0</v>
      </c>
      <c r="U81" s="94">
        <f t="shared" si="22"/>
        <v>0</v>
      </c>
      <c r="V81" s="94">
        <f t="shared" si="26"/>
        <v>22</v>
      </c>
      <c r="W81" s="94">
        <v>76</v>
      </c>
      <c r="X81" s="94">
        <v>190000</v>
      </c>
      <c r="Y81" s="94">
        <f t="shared" si="27"/>
        <v>16720000</v>
      </c>
      <c r="Z81" s="94">
        <f t="shared" si="28"/>
        <v>1672000</v>
      </c>
      <c r="AA81" s="94">
        <f t="shared" si="29"/>
        <v>15048000</v>
      </c>
      <c r="AB81" s="107"/>
      <c r="AC81" s="96" t="s">
        <v>685</v>
      </c>
      <c r="AD81" s="84">
        <v>4</v>
      </c>
      <c r="AE81" s="94">
        <f t="shared" si="30"/>
        <v>2280000</v>
      </c>
      <c r="AF81" s="84"/>
      <c r="AG81" s="94">
        <f t="shared" si="31"/>
        <v>0</v>
      </c>
      <c r="AH81" s="84"/>
      <c r="AI81" s="94">
        <f t="shared" si="32"/>
        <v>0</v>
      </c>
      <c r="AJ81" s="84"/>
      <c r="AK81" s="94">
        <f t="shared" si="33"/>
        <v>0</v>
      </c>
      <c r="AL81" s="85"/>
      <c r="AM81" s="84">
        <v>11</v>
      </c>
      <c r="AN81" s="84">
        <v>32</v>
      </c>
    </row>
    <row r="82" spans="1:40" s="86" customFormat="1" ht="36" customHeight="1">
      <c r="A82" s="84"/>
      <c r="B82" s="135" t="s">
        <v>303</v>
      </c>
      <c r="C82" s="84">
        <v>70170061</v>
      </c>
      <c r="D82" s="84"/>
      <c r="E82" s="145" t="s">
        <v>134</v>
      </c>
      <c r="F82" s="129" t="s">
        <v>306</v>
      </c>
      <c r="G82" s="84">
        <v>18</v>
      </c>
      <c r="H82" s="84">
        <v>1</v>
      </c>
      <c r="I82" s="84">
        <v>1</v>
      </c>
      <c r="J82" s="84">
        <v>16</v>
      </c>
      <c r="K82" s="84">
        <v>32</v>
      </c>
      <c r="L82" s="94">
        <f t="shared" si="23"/>
        <v>21.333333333333332</v>
      </c>
      <c r="M82" s="94">
        <f t="shared" si="19"/>
        <v>37.333333333333329</v>
      </c>
      <c r="N82" s="94">
        <f t="shared" si="24"/>
        <v>0.8125</v>
      </c>
      <c r="O82" s="95">
        <f t="shared" si="25"/>
        <v>0.8125</v>
      </c>
      <c r="P82" s="84">
        <v>13</v>
      </c>
      <c r="Q82" s="94">
        <f t="shared" si="34"/>
        <v>1</v>
      </c>
      <c r="R82" s="94">
        <f t="shared" si="34"/>
        <v>1</v>
      </c>
      <c r="S82" s="94">
        <f t="shared" si="20"/>
        <v>13</v>
      </c>
      <c r="T82" s="94">
        <f t="shared" si="21"/>
        <v>26</v>
      </c>
      <c r="U82" s="94">
        <f t="shared" si="22"/>
        <v>17.333333333333332</v>
      </c>
      <c r="V82" s="94">
        <f t="shared" si="26"/>
        <v>30.333333333333332</v>
      </c>
      <c r="W82" s="94"/>
      <c r="X82" s="94">
        <v>190000</v>
      </c>
      <c r="Y82" s="94">
        <f t="shared" si="27"/>
        <v>0</v>
      </c>
      <c r="Z82" s="94">
        <f t="shared" si="28"/>
        <v>0</v>
      </c>
      <c r="AA82" s="94">
        <f t="shared" si="29"/>
        <v>0</v>
      </c>
      <c r="AB82" s="107"/>
      <c r="AC82" s="96" t="s">
        <v>685</v>
      </c>
      <c r="AD82" s="84"/>
      <c r="AE82" s="94">
        <f t="shared" si="30"/>
        <v>0</v>
      </c>
      <c r="AF82" s="84"/>
      <c r="AG82" s="94">
        <f t="shared" si="31"/>
        <v>0</v>
      </c>
      <c r="AH82" s="84"/>
      <c r="AI82" s="94">
        <f t="shared" si="32"/>
        <v>0</v>
      </c>
      <c r="AJ82" s="84"/>
      <c r="AK82" s="94">
        <f t="shared" si="33"/>
        <v>0</v>
      </c>
      <c r="AL82" s="85"/>
      <c r="AM82" s="84">
        <v>13</v>
      </c>
      <c r="AN82" s="84">
        <v>48</v>
      </c>
    </row>
    <row r="83" spans="1:40" s="86" customFormat="1" ht="36" customHeight="1">
      <c r="A83" s="84"/>
      <c r="B83" s="135" t="s">
        <v>303</v>
      </c>
      <c r="C83" s="84">
        <v>70170061</v>
      </c>
      <c r="D83" s="84"/>
      <c r="E83" s="145" t="s">
        <v>134</v>
      </c>
      <c r="F83" s="129" t="s">
        <v>307</v>
      </c>
      <c r="G83" s="84">
        <v>28</v>
      </c>
      <c r="H83" s="84">
        <v>2</v>
      </c>
      <c r="I83" s="84">
        <v>0</v>
      </c>
      <c r="J83" s="84">
        <v>32</v>
      </c>
      <c r="K83" s="84">
        <v>0</v>
      </c>
      <c r="L83" s="94">
        <f t="shared" si="23"/>
        <v>0</v>
      </c>
      <c r="M83" s="94">
        <f t="shared" si="19"/>
        <v>32</v>
      </c>
      <c r="N83" s="94">
        <f t="shared" si="24"/>
        <v>0.75</v>
      </c>
      <c r="O83" s="95">
        <f t="shared" si="25"/>
        <v>0.75</v>
      </c>
      <c r="P83" s="84">
        <v>12</v>
      </c>
      <c r="Q83" s="94">
        <f t="shared" si="34"/>
        <v>2</v>
      </c>
      <c r="R83" s="94">
        <f t="shared" si="34"/>
        <v>0</v>
      </c>
      <c r="S83" s="94">
        <f t="shared" si="20"/>
        <v>24</v>
      </c>
      <c r="T83" s="94">
        <f t="shared" si="21"/>
        <v>0</v>
      </c>
      <c r="U83" s="94">
        <f t="shared" si="22"/>
        <v>0</v>
      </c>
      <c r="V83" s="94">
        <f t="shared" si="26"/>
        <v>24</v>
      </c>
      <c r="W83" s="94"/>
      <c r="X83" s="94">
        <v>190000</v>
      </c>
      <c r="Y83" s="94">
        <f t="shared" si="27"/>
        <v>0</v>
      </c>
      <c r="Z83" s="94">
        <f t="shared" si="28"/>
        <v>0</v>
      </c>
      <c r="AA83" s="94">
        <f t="shared" si="29"/>
        <v>0</v>
      </c>
      <c r="AB83" s="107"/>
      <c r="AC83" s="96" t="s">
        <v>685</v>
      </c>
      <c r="AD83" s="84"/>
      <c r="AE83" s="94">
        <f t="shared" si="30"/>
        <v>0</v>
      </c>
      <c r="AF83" s="84"/>
      <c r="AG83" s="94">
        <f t="shared" si="31"/>
        <v>0</v>
      </c>
      <c r="AH83" s="84"/>
      <c r="AI83" s="94">
        <f t="shared" si="32"/>
        <v>0</v>
      </c>
      <c r="AJ83" s="84"/>
      <c r="AK83" s="94">
        <f t="shared" si="33"/>
        <v>0</v>
      </c>
      <c r="AL83" s="85"/>
      <c r="AM83" s="84">
        <v>12</v>
      </c>
      <c r="AN83" s="84">
        <v>32</v>
      </c>
    </row>
    <row r="84" spans="1:40" s="86" customFormat="1" ht="36" customHeight="1">
      <c r="A84" s="84"/>
      <c r="B84" s="135" t="s">
        <v>303</v>
      </c>
      <c r="C84" s="84">
        <v>70170061</v>
      </c>
      <c r="D84" s="84"/>
      <c r="E84" s="145" t="s">
        <v>134</v>
      </c>
      <c r="F84" s="129" t="s">
        <v>79</v>
      </c>
      <c r="G84" s="84">
        <v>4</v>
      </c>
      <c r="H84" s="84">
        <v>0</v>
      </c>
      <c r="I84" s="84">
        <v>2</v>
      </c>
      <c r="J84" s="84">
        <v>0</v>
      </c>
      <c r="K84" s="84">
        <v>240</v>
      </c>
      <c r="L84" s="94">
        <f t="shared" si="23"/>
        <v>160</v>
      </c>
      <c r="M84" s="94">
        <f t="shared" si="19"/>
        <v>160</v>
      </c>
      <c r="N84" s="94">
        <f t="shared" si="24"/>
        <v>0</v>
      </c>
      <c r="O84" s="95">
        <f t="shared" si="25"/>
        <v>0</v>
      </c>
      <c r="P84" s="84"/>
      <c r="Q84" s="94">
        <f t="shared" si="34"/>
        <v>0</v>
      </c>
      <c r="R84" s="94">
        <f t="shared" si="34"/>
        <v>2</v>
      </c>
      <c r="S84" s="94">
        <f t="shared" si="20"/>
        <v>0</v>
      </c>
      <c r="T84" s="94">
        <f t="shared" si="21"/>
        <v>0</v>
      </c>
      <c r="U84" s="94">
        <f t="shared" si="22"/>
        <v>0</v>
      </c>
      <c r="V84" s="94">
        <f t="shared" si="26"/>
        <v>0</v>
      </c>
      <c r="W84" s="94"/>
      <c r="X84" s="94">
        <v>190000</v>
      </c>
      <c r="Y84" s="94">
        <f t="shared" si="27"/>
        <v>0</v>
      </c>
      <c r="Z84" s="94">
        <f t="shared" si="28"/>
        <v>0</v>
      </c>
      <c r="AA84" s="94">
        <f t="shared" si="29"/>
        <v>0</v>
      </c>
      <c r="AB84" s="107"/>
      <c r="AC84" s="96" t="s">
        <v>685</v>
      </c>
      <c r="AD84" s="84"/>
      <c r="AE84" s="94">
        <f t="shared" si="30"/>
        <v>0</v>
      </c>
      <c r="AF84" s="84"/>
      <c r="AG84" s="94">
        <f t="shared" si="31"/>
        <v>0</v>
      </c>
      <c r="AH84" s="84"/>
      <c r="AI84" s="94">
        <f t="shared" si="32"/>
        <v>0</v>
      </c>
      <c r="AJ84" s="84"/>
      <c r="AK84" s="94">
        <f t="shared" si="33"/>
        <v>0</v>
      </c>
      <c r="AL84" s="85"/>
      <c r="AM84" s="84">
        <v>4</v>
      </c>
      <c r="AN84" s="84">
        <v>240</v>
      </c>
    </row>
    <row r="85" spans="1:40" ht="36" customHeight="1">
      <c r="A85" s="79"/>
      <c r="B85" s="134" t="s">
        <v>378</v>
      </c>
      <c r="C85" s="79">
        <v>791823431</v>
      </c>
      <c r="D85" s="79">
        <v>9155612458</v>
      </c>
      <c r="E85" s="144" t="s">
        <v>134</v>
      </c>
      <c r="F85" s="128" t="s">
        <v>484</v>
      </c>
      <c r="G85" s="79" t="s">
        <v>443</v>
      </c>
      <c r="H85" s="79">
        <v>1</v>
      </c>
      <c r="I85" s="79">
        <v>1</v>
      </c>
      <c r="J85" s="79">
        <v>16</v>
      </c>
      <c r="K85" s="79">
        <v>48</v>
      </c>
      <c r="L85" s="91">
        <f t="shared" si="23"/>
        <v>32</v>
      </c>
      <c r="M85" s="91">
        <f t="shared" si="19"/>
        <v>48</v>
      </c>
      <c r="N85" s="91">
        <f t="shared" si="24"/>
        <v>1</v>
      </c>
      <c r="O85" s="92">
        <f t="shared" si="25"/>
        <v>1</v>
      </c>
      <c r="P85" s="79">
        <v>16</v>
      </c>
      <c r="Q85" s="91">
        <f t="shared" si="34"/>
        <v>1</v>
      </c>
      <c r="R85" s="91">
        <f t="shared" si="34"/>
        <v>1</v>
      </c>
      <c r="S85" s="91">
        <f t="shared" si="20"/>
        <v>16</v>
      </c>
      <c r="T85" s="91">
        <f t="shared" si="21"/>
        <v>48</v>
      </c>
      <c r="U85" s="91">
        <f t="shared" si="22"/>
        <v>32</v>
      </c>
      <c r="V85" s="91">
        <f t="shared" si="26"/>
        <v>48</v>
      </c>
      <c r="W85" s="91">
        <f>SUM(V85:V86)</f>
        <v>57</v>
      </c>
      <c r="X85" s="91">
        <v>190000</v>
      </c>
      <c r="Y85" s="91">
        <f t="shared" si="27"/>
        <v>10830000</v>
      </c>
      <c r="Z85" s="91">
        <f t="shared" si="28"/>
        <v>1083000</v>
      </c>
      <c r="AA85" s="91">
        <f t="shared" si="29"/>
        <v>9747000</v>
      </c>
      <c r="AB85" s="106"/>
      <c r="AC85" s="93" t="s">
        <v>685</v>
      </c>
      <c r="AD85" s="79"/>
      <c r="AE85" s="91">
        <f t="shared" si="30"/>
        <v>0</v>
      </c>
      <c r="AF85" s="79"/>
      <c r="AG85" s="91">
        <f t="shared" si="31"/>
        <v>0</v>
      </c>
      <c r="AH85" s="79"/>
      <c r="AI85" s="91">
        <f t="shared" si="32"/>
        <v>0</v>
      </c>
      <c r="AJ85" s="79"/>
      <c r="AK85" s="91">
        <f t="shared" si="33"/>
        <v>0</v>
      </c>
      <c r="AL85" s="80"/>
      <c r="AM85" s="79">
        <v>15</v>
      </c>
      <c r="AN85" s="79">
        <v>64</v>
      </c>
    </row>
    <row r="86" spans="1:40" ht="36" customHeight="1">
      <c r="A86" s="79"/>
      <c r="B86" s="134" t="s">
        <v>378</v>
      </c>
      <c r="C86" s="79">
        <v>791823431</v>
      </c>
      <c r="D86" s="79"/>
      <c r="E86" s="144" t="s">
        <v>134</v>
      </c>
      <c r="F86" s="128" t="s">
        <v>412</v>
      </c>
      <c r="G86" s="79">
        <v>2</v>
      </c>
      <c r="H86" s="79">
        <v>3</v>
      </c>
      <c r="I86" s="79">
        <v>0</v>
      </c>
      <c r="J86" s="79">
        <v>48</v>
      </c>
      <c r="K86" s="79">
        <v>0</v>
      </c>
      <c r="L86" s="91">
        <f t="shared" si="23"/>
        <v>0</v>
      </c>
      <c r="M86" s="91">
        <f t="shared" si="19"/>
        <v>48</v>
      </c>
      <c r="N86" s="91">
        <f t="shared" si="24"/>
        <v>0.1875</v>
      </c>
      <c r="O86" s="92">
        <f t="shared" si="25"/>
        <v>0.1875</v>
      </c>
      <c r="P86" s="79">
        <v>3</v>
      </c>
      <c r="Q86" s="91">
        <f t="shared" si="34"/>
        <v>3</v>
      </c>
      <c r="R86" s="91">
        <f t="shared" si="34"/>
        <v>0</v>
      </c>
      <c r="S86" s="91">
        <f t="shared" si="20"/>
        <v>9</v>
      </c>
      <c r="T86" s="91">
        <f t="shared" si="21"/>
        <v>0</v>
      </c>
      <c r="U86" s="91">
        <f t="shared" si="22"/>
        <v>0</v>
      </c>
      <c r="V86" s="91">
        <f t="shared" si="26"/>
        <v>9</v>
      </c>
      <c r="W86" s="91"/>
      <c r="X86" s="91">
        <v>190000</v>
      </c>
      <c r="Y86" s="91">
        <f t="shared" si="27"/>
        <v>0</v>
      </c>
      <c r="Z86" s="91">
        <f t="shared" si="28"/>
        <v>0</v>
      </c>
      <c r="AA86" s="91">
        <f t="shared" si="29"/>
        <v>0</v>
      </c>
      <c r="AB86" s="106"/>
      <c r="AC86" s="93" t="s">
        <v>685</v>
      </c>
      <c r="AD86" s="79"/>
      <c r="AE86" s="91">
        <f t="shared" si="30"/>
        <v>0</v>
      </c>
      <c r="AF86" s="79"/>
      <c r="AG86" s="91">
        <f t="shared" si="31"/>
        <v>0</v>
      </c>
      <c r="AH86" s="79"/>
      <c r="AI86" s="91">
        <f t="shared" si="32"/>
        <v>0</v>
      </c>
      <c r="AJ86" s="79"/>
      <c r="AK86" s="91">
        <f t="shared" si="33"/>
        <v>0</v>
      </c>
      <c r="AL86" s="80"/>
      <c r="AM86" s="79"/>
      <c r="AN86" s="79">
        <v>48</v>
      </c>
    </row>
    <row r="87" spans="1:40" s="86" customFormat="1" ht="36" customHeight="1">
      <c r="A87" s="84"/>
      <c r="B87" s="135" t="s">
        <v>374</v>
      </c>
      <c r="C87" s="84">
        <v>5239544662</v>
      </c>
      <c r="D87" s="84">
        <v>9153620479</v>
      </c>
      <c r="E87" s="145" t="s">
        <v>134</v>
      </c>
      <c r="F87" s="129" t="s">
        <v>44</v>
      </c>
      <c r="G87" s="84">
        <v>17</v>
      </c>
      <c r="H87" s="84">
        <v>1</v>
      </c>
      <c r="I87" s="84">
        <v>1</v>
      </c>
      <c r="J87" s="84">
        <v>16</v>
      </c>
      <c r="K87" s="84">
        <v>48</v>
      </c>
      <c r="L87" s="94">
        <f t="shared" si="23"/>
        <v>32</v>
      </c>
      <c r="M87" s="94">
        <f t="shared" si="19"/>
        <v>48</v>
      </c>
      <c r="N87" s="94">
        <f t="shared" si="24"/>
        <v>0.625</v>
      </c>
      <c r="O87" s="95">
        <f t="shared" si="25"/>
        <v>0.625</v>
      </c>
      <c r="P87" s="84">
        <v>10</v>
      </c>
      <c r="Q87" s="94">
        <f t="shared" si="34"/>
        <v>1</v>
      </c>
      <c r="R87" s="94">
        <f t="shared" si="34"/>
        <v>1</v>
      </c>
      <c r="S87" s="94">
        <f t="shared" si="20"/>
        <v>10</v>
      </c>
      <c r="T87" s="94">
        <f t="shared" si="21"/>
        <v>30</v>
      </c>
      <c r="U87" s="94">
        <f t="shared" si="22"/>
        <v>20</v>
      </c>
      <c r="V87" s="94">
        <f t="shared" si="26"/>
        <v>30</v>
      </c>
      <c r="W87" s="94">
        <f>SUM(V87:V88)</f>
        <v>54</v>
      </c>
      <c r="X87" s="94">
        <v>190000</v>
      </c>
      <c r="Y87" s="94">
        <f t="shared" si="27"/>
        <v>10260000</v>
      </c>
      <c r="Z87" s="94">
        <f t="shared" si="28"/>
        <v>1026000</v>
      </c>
      <c r="AA87" s="94">
        <f t="shared" si="29"/>
        <v>9234000</v>
      </c>
      <c r="AB87" s="107"/>
      <c r="AC87" s="96" t="s">
        <v>685</v>
      </c>
      <c r="AD87" s="84"/>
      <c r="AE87" s="94">
        <f t="shared" si="30"/>
        <v>0</v>
      </c>
      <c r="AF87" s="84"/>
      <c r="AG87" s="94">
        <f t="shared" si="31"/>
        <v>0</v>
      </c>
      <c r="AH87" s="84"/>
      <c r="AI87" s="94">
        <f t="shared" si="32"/>
        <v>0</v>
      </c>
      <c r="AJ87" s="84"/>
      <c r="AK87" s="94">
        <f t="shared" si="33"/>
        <v>0</v>
      </c>
      <c r="AL87" s="85"/>
      <c r="AM87" s="84">
        <v>10</v>
      </c>
      <c r="AN87" s="84">
        <v>64</v>
      </c>
    </row>
    <row r="88" spans="1:40" s="86" customFormat="1" ht="36" customHeight="1">
      <c r="A88" s="84"/>
      <c r="B88" s="135" t="s">
        <v>374</v>
      </c>
      <c r="C88" s="84">
        <v>5239544662</v>
      </c>
      <c r="D88" s="84"/>
      <c r="E88" s="145" t="s">
        <v>134</v>
      </c>
      <c r="F88" s="129" t="s">
        <v>50</v>
      </c>
      <c r="G88" s="84">
        <v>16</v>
      </c>
      <c r="H88" s="84">
        <v>2</v>
      </c>
      <c r="I88" s="84">
        <v>0</v>
      </c>
      <c r="J88" s="84">
        <v>32</v>
      </c>
      <c r="K88" s="84">
        <v>0</v>
      </c>
      <c r="L88" s="94">
        <f t="shared" si="23"/>
        <v>0</v>
      </c>
      <c r="M88" s="94">
        <f t="shared" si="19"/>
        <v>32</v>
      </c>
      <c r="N88" s="94">
        <f t="shared" si="24"/>
        <v>0.75</v>
      </c>
      <c r="O88" s="95">
        <f t="shared" si="25"/>
        <v>0.75</v>
      </c>
      <c r="P88" s="84">
        <v>12</v>
      </c>
      <c r="Q88" s="94">
        <f t="shared" si="34"/>
        <v>2</v>
      </c>
      <c r="R88" s="94">
        <f t="shared" si="34"/>
        <v>0</v>
      </c>
      <c r="S88" s="94">
        <f t="shared" si="20"/>
        <v>24</v>
      </c>
      <c r="T88" s="94">
        <f t="shared" si="21"/>
        <v>0</v>
      </c>
      <c r="U88" s="94">
        <f t="shared" si="22"/>
        <v>0</v>
      </c>
      <c r="V88" s="94">
        <f t="shared" si="26"/>
        <v>24</v>
      </c>
      <c r="W88" s="94"/>
      <c r="X88" s="94">
        <v>190000</v>
      </c>
      <c r="Y88" s="94">
        <f t="shared" si="27"/>
        <v>0</v>
      </c>
      <c r="Z88" s="94">
        <f t="shared" si="28"/>
        <v>0</v>
      </c>
      <c r="AA88" s="94">
        <f t="shared" si="29"/>
        <v>0</v>
      </c>
      <c r="AB88" s="107"/>
      <c r="AC88" s="96" t="s">
        <v>685</v>
      </c>
      <c r="AD88" s="84"/>
      <c r="AE88" s="94">
        <f t="shared" si="30"/>
        <v>0</v>
      </c>
      <c r="AF88" s="84"/>
      <c r="AG88" s="94">
        <f t="shared" si="31"/>
        <v>0</v>
      </c>
      <c r="AH88" s="84"/>
      <c r="AI88" s="94">
        <f t="shared" si="32"/>
        <v>0</v>
      </c>
      <c r="AJ88" s="84"/>
      <c r="AK88" s="94">
        <f t="shared" si="33"/>
        <v>0</v>
      </c>
      <c r="AL88" s="85"/>
      <c r="AM88" s="84">
        <v>12</v>
      </c>
      <c r="AN88" s="84">
        <v>32</v>
      </c>
    </row>
    <row r="89" spans="1:40" ht="36" customHeight="1">
      <c r="A89" s="79"/>
      <c r="B89" s="134" t="s">
        <v>86</v>
      </c>
      <c r="C89" s="79">
        <v>651980089</v>
      </c>
      <c r="D89" s="79"/>
      <c r="E89" s="144" t="s">
        <v>87</v>
      </c>
      <c r="F89" s="128" t="s">
        <v>88</v>
      </c>
      <c r="G89" s="79">
        <v>30</v>
      </c>
      <c r="H89" s="79">
        <v>2</v>
      </c>
      <c r="I89" s="79">
        <v>0</v>
      </c>
      <c r="J89" s="79">
        <v>32</v>
      </c>
      <c r="K89" s="79">
        <v>0</v>
      </c>
      <c r="L89" s="91">
        <f t="shared" si="23"/>
        <v>0</v>
      </c>
      <c r="M89" s="91">
        <f t="shared" si="19"/>
        <v>32</v>
      </c>
      <c r="N89" s="91">
        <f t="shared" si="24"/>
        <v>0.875</v>
      </c>
      <c r="O89" s="92">
        <f t="shared" si="25"/>
        <v>0.875</v>
      </c>
      <c r="P89" s="79">
        <v>14</v>
      </c>
      <c r="Q89" s="91">
        <f t="shared" si="34"/>
        <v>2</v>
      </c>
      <c r="R89" s="91">
        <f t="shared" si="34"/>
        <v>0</v>
      </c>
      <c r="S89" s="91">
        <f t="shared" si="20"/>
        <v>28</v>
      </c>
      <c r="T89" s="91">
        <f t="shared" si="21"/>
        <v>0</v>
      </c>
      <c r="U89" s="91">
        <f t="shared" si="22"/>
        <v>0</v>
      </c>
      <c r="V89" s="91">
        <f t="shared" si="26"/>
        <v>28</v>
      </c>
      <c r="W89" s="91">
        <f>SUM(V89:V91)</f>
        <v>101</v>
      </c>
      <c r="X89" s="91">
        <v>280000</v>
      </c>
      <c r="Y89" s="91">
        <f t="shared" si="27"/>
        <v>28280000</v>
      </c>
      <c r="Z89" s="91">
        <f t="shared" si="28"/>
        <v>2828000</v>
      </c>
      <c r="AA89" s="91">
        <f t="shared" si="29"/>
        <v>25452000</v>
      </c>
      <c r="AB89" s="106"/>
      <c r="AC89" s="93" t="s">
        <v>685</v>
      </c>
      <c r="AD89" s="79"/>
      <c r="AE89" s="91">
        <f t="shared" si="30"/>
        <v>0</v>
      </c>
      <c r="AF89" s="79"/>
      <c r="AG89" s="91">
        <f t="shared" si="31"/>
        <v>0</v>
      </c>
      <c r="AH89" s="79"/>
      <c r="AI89" s="91">
        <f t="shared" si="32"/>
        <v>0</v>
      </c>
      <c r="AJ89" s="79"/>
      <c r="AK89" s="91">
        <f t="shared" si="33"/>
        <v>0</v>
      </c>
      <c r="AL89" s="80"/>
      <c r="AM89" s="79">
        <v>14</v>
      </c>
      <c r="AN89" s="79">
        <v>32</v>
      </c>
    </row>
    <row r="90" spans="1:40" ht="36" customHeight="1">
      <c r="A90" s="79"/>
      <c r="B90" s="134" t="s">
        <v>86</v>
      </c>
      <c r="C90" s="79">
        <v>651980089</v>
      </c>
      <c r="D90" s="79"/>
      <c r="E90" s="144" t="s">
        <v>87</v>
      </c>
      <c r="F90" s="128" t="s">
        <v>89</v>
      </c>
      <c r="G90" s="79">
        <v>11</v>
      </c>
      <c r="H90" s="79">
        <v>2</v>
      </c>
      <c r="I90" s="79">
        <v>0</v>
      </c>
      <c r="J90" s="79">
        <v>32</v>
      </c>
      <c r="K90" s="79">
        <v>0</v>
      </c>
      <c r="L90" s="91">
        <f t="shared" si="23"/>
        <v>0</v>
      </c>
      <c r="M90" s="91">
        <f t="shared" si="19"/>
        <v>32</v>
      </c>
      <c r="N90" s="91">
        <f t="shared" si="24"/>
        <v>0.875</v>
      </c>
      <c r="O90" s="92">
        <f t="shared" si="25"/>
        <v>0.875</v>
      </c>
      <c r="P90" s="79">
        <v>14</v>
      </c>
      <c r="Q90" s="91">
        <f t="shared" si="34"/>
        <v>2</v>
      </c>
      <c r="R90" s="91">
        <f t="shared" si="34"/>
        <v>0</v>
      </c>
      <c r="S90" s="91">
        <f t="shared" si="20"/>
        <v>28</v>
      </c>
      <c r="T90" s="91">
        <f t="shared" si="21"/>
        <v>0</v>
      </c>
      <c r="U90" s="91">
        <f t="shared" si="22"/>
        <v>0</v>
      </c>
      <c r="V90" s="91">
        <f t="shared" si="26"/>
        <v>28</v>
      </c>
      <c r="W90" s="91"/>
      <c r="X90" s="91">
        <v>280000</v>
      </c>
      <c r="Y90" s="91">
        <f t="shared" si="27"/>
        <v>0</v>
      </c>
      <c r="Z90" s="91">
        <f t="shared" si="28"/>
        <v>0</v>
      </c>
      <c r="AA90" s="91">
        <f t="shared" si="29"/>
        <v>0</v>
      </c>
      <c r="AB90" s="106"/>
      <c r="AC90" s="93" t="s">
        <v>685</v>
      </c>
      <c r="AD90" s="79"/>
      <c r="AE90" s="91">
        <f t="shared" si="30"/>
        <v>0</v>
      </c>
      <c r="AF90" s="79"/>
      <c r="AG90" s="91">
        <f t="shared" si="31"/>
        <v>0</v>
      </c>
      <c r="AH90" s="79"/>
      <c r="AI90" s="91">
        <f t="shared" si="32"/>
        <v>0</v>
      </c>
      <c r="AJ90" s="79"/>
      <c r="AK90" s="91">
        <f t="shared" si="33"/>
        <v>0</v>
      </c>
      <c r="AL90" s="80"/>
      <c r="AM90" s="79">
        <v>14</v>
      </c>
      <c r="AN90" s="79">
        <v>32</v>
      </c>
    </row>
    <row r="91" spans="1:40" ht="36" customHeight="1">
      <c r="A91" s="79"/>
      <c r="B91" s="134" t="s">
        <v>86</v>
      </c>
      <c r="C91" s="79">
        <v>651980089</v>
      </c>
      <c r="D91" s="79"/>
      <c r="E91" s="144" t="s">
        <v>87</v>
      </c>
      <c r="F91" s="128" t="s">
        <v>90</v>
      </c>
      <c r="G91" s="79">
        <v>16</v>
      </c>
      <c r="H91" s="79">
        <v>1</v>
      </c>
      <c r="I91" s="79">
        <v>1</v>
      </c>
      <c r="J91" s="79">
        <v>16</v>
      </c>
      <c r="K91" s="79">
        <v>48</v>
      </c>
      <c r="L91" s="91">
        <f t="shared" si="23"/>
        <v>32</v>
      </c>
      <c r="M91" s="91">
        <f t="shared" si="19"/>
        <v>48</v>
      </c>
      <c r="N91" s="91">
        <f t="shared" si="24"/>
        <v>0.9375</v>
      </c>
      <c r="O91" s="92">
        <f t="shared" si="25"/>
        <v>0.9375</v>
      </c>
      <c r="P91" s="79">
        <v>15</v>
      </c>
      <c r="Q91" s="91">
        <f t="shared" si="34"/>
        <v>1</v>
      </c>
      <c r="R91" s="91">
        <f t="shared" si="34"/>
        <v>1</v>
      </c>
      <c r="S91" s="91">
        <f t="shared" si="20"/>
        <v>15</v>
      </c>
      <c r="T91" s="91">
        <f t="shared" si="21"/>
        <v>45</v>
      </c>
      <c r="U91" s="91">
        <f t="shared" si="22"/>
        <v>30</v>
      </c>
      <c r="V91" s="91">
        <f t="shared" si="26"/>
        <v>45</v>
      </c>
      <c r="W91" s="91"/>
      <c r="X91" s="91">
        <v>280000</v>
      </c>
      <c r="Y91" s="91">
        <f t="shared" si="27"/>
        <v>0</v>
      </c>
      <c r="Z91" s="91">
        <f t="shared" si="28"/>
        <v>0</v>
      </c>
      <c r="AA91" s="91">
        <f t="shared" si="29"/>
        <v>0</v>
      </c>
      <c r="AB91" s="106"/>
      <c r="AC91" s="93" t="s">
        <v>685</v>
      </c>
      <c r="AD91" s="79"/>
      <c r="AE91" s="91">
        <f t="shared" si="30"/>
        <v>0</v>
      </c>
      <c r="AF91" s="79"/>
      <c r="AG91" s="91">
        <f t="shared" si="31"/>
        <v>0</v>
      </c>
      <c r="AH91" s="79"/>
      <c r="AI91" s="91">
        <f t="shared" si="32"/>
        <v>0</v>
      </c>
      <c r="AJ91" s="79"/>
      <c r="AK91" s="91">
        <f t="shared" si="33"/>
        <v>0</v>
      </c>
      <c r="AL91" s="80"/>
      <c r="AM91" s="79">
        <v>14</v>
      </c>
      <c r="AN91" s="79">
        <v>64</v>
      </c>
    </row>
    <row r="92" spans="1:40" s="86" customFormat="1" ht="36" customHeight="1">
      <c r="A92" s="84"/>
      <c r="B92" s="135" t="s">
        <v>290</v>
      </c>
      <c r="C92" s="84">
        <v>640024068</v>
      </c>
      <c r="D92" s="84">
        <v>9155613781</v>
      </c>
      <c r="E92" s="145" t="s">
        <v>87</v>
      </c>
      <c r="F92" s="129" t="s">
        <v>289</v>
      </c>
      <c r="G92" s="84">
        <v>24</v>
      </c>
      <c r="H92" s="84">
        <v>1</v>
      </c>
      <c r="I92" s="84">
        <v>1</v>
      </c>
      <c r="J92" s="84">
        <v>16</v>
      </c>
      <c r="K92" s="84">
        <v>48</v>
      </c>
      <c r="L92" s="94">
        <f t="shared" si="23"/>
        <v>32</v>
      </c>
      <c r="M92" s="94">
        <f t="shared" si="19"/>
        <v>48</v>
      </c>
      <c r="N92" s="94">
        <f t="shared" si="24"/>
        <v>0.8125</v>
      </c>
      <c r="O92" s="95">
        <f t="shared" si="25"/>
        <v>0.8125</v>
      </c>
      <c r="P92" s="84">
        <v>13</v>
      </c>
      <c r="Q92" s="94">
        <f t="shared" si="34"/>
        <v>1</v>
      </c>
      <c r="R92" s="94">
        <f t="shared" si="34"/>
        <v>1</v>
      </c>
      <c r="S92" s="94">
        <f t="shared" si="20"/>
        <v>13</v>
      </c>
      <c r="T92" s="94">
        <f t="shared" si="21"/>
        <v>39</v>
      </c>
      <c r="U92" s="94">
        <f t="shared" si="22"/>
        <v>26</v>
      </c>
      <c r="V92" s="94">
        <f t="shared" si="26"/>
        <v>39</v>
      </c>
      <c r="W92" s="94">
        <f>SUM(V92:V96)</f>
        <v>129</v>
      </c>
      <c r="X92" s="94">
        <v>280000</v>
      </c>
      <c r="Y92" s="94">
        <f t="shared" si="27"/>
        <v>39480000</v>
      </c>
      <c r="Z92" s="94">
        <f t="shared" si="28"/>
        <v>3948000</v>
      </c>
      <c r="AA92" s="94">
        <f t="shared" si="29"/>
        <v>35532000</v>
      </c>
      <c r="AB92" s="107"/>
      <c r="AC92" s="96" t="s">
        <v>685</v>
      </c>
      <c r="AD92" s="84">
        <v>4</v>
      </c>
      <c r="AE92" s="94">
        <f t="shared" si="30"/>
        <v>3360000</v>
      </c>
      <c r="AF92" s="84"/>
      <c r="AG92" s="94">
        <f t="shared" si="31"/>
        <v>0</v>
      </c>
      <c r="AH92" s="84"/>
      <c r="AI92" s="94">
        <f t="shared" si="32"/>
        <v>0</v>
      </c>
      <c r="AJ92" s="84"/>
      <c r="AK92" s="94">
        <f t="shared" si="33"/>
        <v>0</v>
      </c>
      <c r="AL92" s="85"/>
      <c r="AM92" s="84">
        <v>13</v>
      </c>
      <c r="AN92" s="84">
        <v>64</v>
      </c>
    </row>
    <row r="93" spans="1:40" s="86" customFormat="1" ht="36" customHeight="1">
      <c r="A93" s="84"/>
      <c r="B93" s="135" t="s">
        <v>290</v>
      </c>
      <c r="C93" s="84">
        <v>640024068</v>
      </c>
      <c r="D93" s="84"/>
      <c r="E93" s="145" t="s">
        <v>87</v>
      </c>
      <c r="F93" s="129" t="s">
        <v>292</v>
      </c>
      <c r="G93" s="84">
        <v>16</v>
      </c>
      <c r="H93" s="84">
        <v>2</v>
      </c>
      <c r="I93" s="84">
        <v>0</v>
      </c>
      <c r="J93" s="84">
        <v>32</v>
      </c>
      <c r="K93" s="84">
        <v>0</v>
      </c>
      <c r="L93" s="94">
        <f t="shared" si="23"/>
        <v>0</v>
      </c>
      <c r="M93" s="94">
        <f t="shared" si="19"/>
        <v>32</v>
      </c>
      <c r="N93" s="94">
        <f t="shared" si="24"/>
        <v>0.9375</v>
      </c>
      <c r="O93" s="95">
        <f t="shared" si="25"/>
        <v>0.9375</v>
      </c>
      <c r="P93" s="84">
        <v>15</v>
      </c>
      <c r="Q93" s="94">
        <f t="shared" si="34"/>
        <v>2</v>
      </c>
      <c r="R93" s="94">
        <f t="shared" si="34"/>
        <v>0</v>
      </c>
      <c r="S93" s="94">
        <f t="shared" si="20"/>
        <v>30</v>
      </c>
      <c r="T93" s="94">
        <f t="shared" si="21"/>
        <v>0</v>
      </c>
      <c r="U93" s="94">
        <f t="shared" si="22"/>
        <v>0</v>
      </c>
      <c r="V93" s="94">
        <f t="shared" si="26"/>
        <v>30</v>
      </c>
      <c r="W93" s="94"/>
      <c r="X93" s="94">
        <v>280000</v>
      </c>
      <c r="Y93" s="94">
        <f t="shared" si="27"/>
        <v>0</v>
      </c>
      <c r="Z93" s="94">
        <f t="shared" si="28"/>
        <v>0</v>
      </c>
      <c r="AA93" s="94">
        <f t="shared" si="29"/>
        <v>0</v>
      </c>
      <c r="AB93" s="107"/>
      <c r="AC93" s="96" t="s">
        <v>685</v>
      </c>
      <c r="AD93" s="84"/>
      <c r="AE93" s="94">
        <f t="shared" si="30"/>
        <v>0</v>
      </c>
      <c r="AF93" s="84"/>
      <c r="AG93" s="94">
        <f t="shared" si="31"/>
        <v>0</v>
      </c>
      <c r="AH93" s="84"/>
      <c r="AI93" s="94">
        <f t="shared" si="32"/>
        <v>0</v>
      </c>
      <c r="AJ93" s="84"/>
      <c r="AK93" s="94">
        <f t="shared" si="33"/>
        <v>0</v>
      </c>
      <c r="AL93" s="85"/>
      <c r="AM93" s="84">
        <v>15</v>
      </c>
      <c r="AN93" s="84">
        <v>32</v>
      </c>
    </row>
    <row r="94" spans="1:40" s="86" customFormat="1" ht="36" customHeight="1">
      <c r="A94" s="84"/>
      <c r="B94" s="135" t="s">
        <v>290</v>
      </c>
      <c r="C94" s="84">
        <v>640024068</v>
      </c>
      <c r="D94" s="84"/>
      <c r="E94" s="145" t="s">
        <v>87</v>
      </c>
      <c r="F94" s="129" t="s">
        <v>351</v>
      </c>
      <c r="G94" s="84" t="s">
        <v>444</v>
      </c>
      <c r="H94" s="84">
        <v>2</v>
      </c>
      <c r="I94" s="84">
        <v>0</v>
      </c>
      <c r="J94" s="84">
        <v>32</v>
      </c>
      <c r="K94" s="84">
        <v>0</v>
      </c>
      <c r="L94" s="94">
        <f t="shared" si="23"/>
        <v>0</v>
      </c>
      <c r="M94" s="94">
        <f t="shared" si="19"/>
        <v>32</v>
      </c>
      <c r="N94" s="94">
        <f t="shared" si="24"/>
        <v>0.9375</v>
      </c>
      <c r="O94" s="95">
        <f t="shared" si="25"/>
        <v>0.9375</v>
      </c>
      <c r="P94" s="84">
        <v>15</v>
      </c>
      <c r="Q94" s="94">
        <f t="shared" si="34"/>
        <v>2</v>
      </c>
      <c r="R94" s="94">
        <f t="shared" si="34"/>
        <v>0</v>
      </c>
      <c r="S94" s="94">
        <f t="shared" si="20"/>
        <v>30</v>
      </c>
      <c r="T94" s="94">
        <f t="shared" si="21"/>
        <v>0</v>
      </c>
      <c r="U94" s="94">
        <f t="shared" si="22"/>
        <v>0</v>
      </c>
      <c r="V94" s="94">
        <f t="shared" si="26"/>
        <v>30</v>
      </c>
      <c r="W94" s="94"/>
      <c r="X94" s="94">
        <v>280000</v>
      </c>
      <c r="Y94" s="94">
        <f t="shared" si="27"/>
        <v>0</v>
      </c>
      <c r="Z94" s="94">
        <f t="shared" si="28"/>
        <v>0</v>
      </c>
      <c r="AA94" s="94">
        <f t="shared" si="29"/>
        <v>0</v>
      </c>
      <c r="AB94" s="107"/>
      <c r="AC94" s="96" t="s">
        <v>685</v>
      </c>
      <c r="AD94" s="84"/>
      <c r="AE94" s="94">
        <f t="shared" si="30"/>
        <v>0</v>
      </c>
      <c r="AF94" s="84"/>
      <c r="AG94" s="94">
        <f t="shared" si="31"/>
        <v>0</v>
      </c>
      <c r="AH94" s="84"/>
      <c r="AI94" s="94">
        <f t="shared" si="32"/>
        <v>0</v>
      </c>
      <c r="AJ94" s="84"/>
      <c r="AK94" s="94">
        <f t="shared" si="33"/>
        <v>0</v>
      </c>
      <c r="AL94" s="85"/>
      <c r="AM94" s="84">
        <v>15</v>
      </c>
      <c r="AN94" s="84">
        <v>32</v>
      </c>
    </row>
    <row r="95" spans="1:40" s="86" customFormat="1" ht="36" customHeight="1">
      <c r="A95" s="84"/>
      <c r="B95" s="135" t="s">
        <v>290</v>
      </c>
      <c r="C95" s="84">
        <v>640024068</v>
      </c>
      <c r="D95" s="84"/>
      <c r="E95" s="145" t="s">
        <v>87</v>
      </c>
      <c r="F95" s="129" t="s">
        <v>295</v>
      </c>
      <c r="G95" s="84">
        <v>17</v>
      </c>
      <c r="H95" s="84">
        <v>2</v>
      </c>
      <c r="I95" s="84">
        <v>0</v>
      </c>
      <c r="J95" s="84">
        <v>32</v>
      </c>
      <c r="K95" s="84">
        <v>0</v>
      </c>
      <c r="L95" s="94">
        <f t="shared" si="23"/>
        <v>0</v>
      </c>
      <c r="M95" s="94">
        <f t="shared" si="19"/>
        <v>32</v>
      </c>
      <c r="N95" s="94">
        <f t="shared" si="24"/>
        <v>0.9375</v>
      </c>
      <c r="O95" s="95">
        <f t="shared" si="25"/>
        <v>0.9375</v>
      </c>
      <c r="P95" s="84">
        <v>15</v>
      </c>
      <c r="Q95" s="94">
        <f t="shared" si="34"/>
        <v>2</v>
      </c>
      <c r="R95" s="94">
        <f t="shared" si="34"/>
        <v>0</v>
      </c>
      <c r="S95" s="94">
        <f t="shared" si="20"/>
        <v>30</v>
      </c>
      <c r="T95" s="94">
        <f t="shared" si="21"/>
        <v>0</v>
      </c>
      <c r="U95" s="94">
        <f t="shared" si="22"/>
        <v>0</v>
      </c>
      <c r="V95" s="94">
        <f t="shared" si="26"/>
        <v>30</v>
      </c>
      <c r="W95" s="94"/>
      <c r="X95" s="94">
        <v>280000</v>
      </c>
      <c r="Y95" s="94">
        <f t="shared" si="27"/>
        <v>0</v>
      </c>
      <c r="Z95" s="94">
        <f t="shared" si="28"/>
        <v>0</v>
      </c>
      <c r="AA95" s="94">
        <f t="shared" si="29"/>
        <v>0</v>
      </c>
      <c r="AB95" s="107"/>
      <c r="AC95" s="96" t="s">
        <v>685</v>
      </c>
      <c r="AD95" s="84"/>
      <c r="AE95" s="94">
        <f t="shared" si="30"/>
        <v>0</v>
      </c>
      <c r="AF95" s="84"/>
      <c r="AG95" s="94">
        <f t="shared" si="31"/>
        <v>0</v>
      </c>
      <c r="AH95" s="84"/>
      <c r="AI95" s="94">
        <f t="shared" si="32"/>
        <v>0</v>
      </c>
      <c r="AJ95" s="84"/>
      <c r="AK95" s="94">
        <f t="shared" si="33"/>
        <v>0</v>
      </c>
      <c r="AL95" s="85"/>
      <c r="AM95" s="84">
        <v>15</v>
      </c>
      <c r="AN95" s="84">
        <v>32</v>
      </c>
    </row>
    <row r="96" spans="1:40" s="86" customFormat="1" ht="36" customHeight="1">
      <c r="A96" s="84"/>
      <c r="B96" s="135" t="s">
        <v>290</v>
      </c>
      <c r="C96" s="84">
        <v>640024068</v>
      </c>
      <c r="D96" s="84"/>
      <c r="E96" s="145" t="s">
        <v>87</v>
      </c>
      <c r="F96" s="129" t="s">
        <v>79</v>
      </c>
      <c r="G96" s="84">
        <v>4</v>
      </c>
      <c r="H96" s="84">
        <v>0</v>
      </c>
      <c r="I96" s="84">
        <v>2</v>
      </c>
      <c r="J96" s="84">
        <v>0</v>
      </c>
      <c r="K96" s="84">
        <v>240</v>
      </c>
      <c r="L96" s="94">
        <f t="shared" si="23"/>
        <v>160</v>
      </c>
      <c r="M96" s="94">
        <f t="shared" si="19"/>
        <v>160</v>
      </c>
      <c r="N96" s="94">
        <f t="shared" si="24"/>
        <v>0</v>
      </c>
      <c r="O96" s="95">
        <f t="shared" si="25"/>
        <v>0</v>
      </c>
      <c r="P96" s="84"/>
      <c r="Q96" s="94">
        <f t="shared" si="34"/>
        <v>0</v>
      </c>
      <c r="R96" s="94">
        <f t="shared" si="34"/>
        <v>2</v>
      </c>
      <c r="S96" s="94">
        <f t="shared" si="20"/>
        <v>0</v>
      </c>
      <c r="T96" s="94">
        <f t="shared" si="21"/>
        <v>0</v>
      </c>
      <c r="U96" s="94">
        <f t="shared" si="22"/>
        <v>0</v>
      </c>
      <c r="V96" s="94">
        <f t="shared" si="26"/>
        <v>0</v>
      </c>
      <c r="W96" s="94"/>
      <c r="X96" s="94">
        <v>280000</v>
      </c>
      <c r="Y96" s="94">
        <f t="shared" si="27"/>
        <v>0</v>
      </c>
      <c r="Z96" s="94">
        <f t="shared" si="28"/>
        <v>0</v>
      </c>
      <c r="AA96" s="94">
        <f t="shared" si="29"/>
        <v>0</v>
      </c>
      <c r="AB96" s="107"/>
      <c r="AC96" s="96" t="s">
        <v>685</v>
      </c>
      <c r="AD96" s="84"/>
      <c r="AE96" s="94">
        <f t="shared" si="30"/>
        <v>0</v>
      </c>
      <c r="AF96" s="84"/>
      <c r="AG96" s="94">
        <f t="shared" si="31"/>
        <v>0</v>
      </c>
      <c r="AH96" s="84"/>
      <c r="AI96" s="94">
        <f t="shared" si="32"/>
        <v>0</v>
      </c>
      <c r="AJ96" s="84"/>
      <c r="AK96" s="94">
        <f t="shared" si="33"/>
        <v>0</v>
      </c>
      <c r="AL96" s="85"/>
      <c r="AM96" s="84">
        <v>4</v>
      </c>
      <c r="AN96" s="84">
        <v>240</v>
      </c>
    </row>
    <row r="97" spans="1:40" ht="36" customHeight="1">
      <c r="A97" s="79"/>
      <c r="B97" s="134" t="s">
        <v>391</v>
      </c>
      <c r="C97" s="79">
        <v>3719170993</v>
      </c>
      <c r="D97" s="79">
        <v>9158635197</v>
      </c>
      <c r="E97" s="144" t="s">
        <v>134</v>
      </c>
      <c r="F97" s="128" t="s">
        <v>64</v>
      </c>
      <c r="G97" s="79">
        <v>14</v>
      </c>
      <c r="H97" s="79">
        <v>1</v>
      </c>
      <c r="I97" s="79">
        <v>1</v>
      </c>
      <c r="J97" s="79">
        <v>16</v>
      </c>
      <c r="K97" s="79">
        <v>32</v>
      </c>
      <c r="L97" s="91">
        <f t="shared" si="23"/>
        <v>21.333333333333332</v>
      </c>
      <c r="M97" s="91">
        <f t="shared" si="19"/>
        <v>37.333333333333329</v>
      </c>
      <c r="N97" s="91">
        <f t="shared" si="24"/>
        <v>0.9375</v>
      </c>
      <c r="O97" s="92">
        <f t="shared" si="25"/>
        <v>0.9375</v>
      </c>
      <c r="P97" s="79">
        <v>15</v>
      </c>
      <c r="Q97" s="91">
        <f t="shared" si="34"/>
        <v>1</v>
      </c>
      <c r="R97" s="91">
        <f t="shared" si="34"/>
        <v>1</v>
      </c>
      <c r="S97" s="91">
        <f t="shared" si="20"/>
        <v>15</v>
      </c>
      <c r="T97" s="91">
        <f t="shared" si="21"/>
        <v>30</v>
      </c>
      <c r="U97" s="91">
        <f t="shared" si="22"/>
        <v>20</v>
      </c>
      <c r="V97" s="91">
        <f t="shared" si="26"/>
        <v>35</v>
      </c>
      <c r="W97" s="91">
        <v>130</v>
      </c>
      <c r="X97" s="91">
        <v>190000</v>
      </c>
      <c r="Y97" s="91">
        <f t="shared" si="27"/>
        <v>26200000</v>
      </c>
      <c r="Z97" s="91">
        <f t="shared" si="28"/>
        <v>2620000</v>
      </c>
      <c r="AA97" s="91">
        <f t="shared" si="29"/>
        <v>23580000</v>
      </c>
      <c r="AB97" s="106"/>
      <c r="AC97" s="93" t="s">
        <v>685</v>
      </c>
      <c r="AD97" s="79"/>
      <c r="AE97" s="91">
        <f t="shared" si="30"/>
        <v>0</v>
      </c>
      <c r="AF97" s="79">
        <v>6</v>
      </c>
      <c r="AG97" s="91">
        <f t="shared" si="31"/>
        <v>1500000</v>
      </c>
      <c r="AH97" s="79"/>
      <c r="AI97" s="91">
        <f t="shared" si="32"/>
        <v>0</v>
      </c>
      <c r="AJ97" s="79"/>
      <c r="AK97" s="91">
        <f t="shared" si="33"/>
        <v>0</v>
      </c>
      <c r="AL97" s="80"/>
      <c r="AM97" s="79">
        <v>15</v>
      </c>
      <c r="AN97" s="79">
        <v>48</v>
      </c>
    </row>
    <row r="98" spans="1:40" ht="36" customHeight="1">
      <c r="A98" s="79"/>
      <c r="B98" s="134" t="s">
        <v>391</v>
      </c>
      <c r="C98" s="79">
        <v>3719170993</v>
      </c>
      <c r="D98" s="79"/>
      <c r="E98" s="144" t="s">
        <v>134</v>
      </c>
      <c r="F98" s="128" t="s">
        <v>399</v>
      </c>
      <c r="G98" s="79" t="s">
        <v>499</v>
      </c>
      <c r="H98" s="79">
        <v>2</v>
      </c>
      <c r="I98" s="79">
        <v>1</v>
      </c>
      <c r="J98" s="79">
        <v>32</v>
      </c>
      <c r="K98" s="79">
        <v>32</v>
      </c>
      <c r="L98" s="91">
        <f t="shared" si="23"/>
        <v>21.333333333333332</v>
      </c>
      <c r="M98" s="91">
        <f t="shared" si="19"/>
        <v>53.333333333333329</v>
      </c>
      <c r="N98" s="91">
        <f t="shared" si="24"/>
        <v>0.8125</v>
      </c>
      <c r="O98" s="92">
        <f t="shared" si="25"/>
        <v>0.8125</v>
      </c>
      <c r="P98" s="79">
        <v>13</v>
      </c>
      <c r="Q98" s="91">
        <f t="shared" si="34"/>
        <v>2</v>
      </c>
      <c r="R98" s="91">
        <f t="shared" si="34"/>
        <v>1</v>
      </c>
      <c r="S98" s="91">
        <f t="shared" si="20"/>
        <v>26</v>
      </c>
      <c r="T98" s="91">
        <f t="shared" si="21"/>
        <v>26</v>
      </c>
      <c r="U98" s="91">
        <f t="shared" si="22"/>
        <v>17.333333333333332</v>
      </c>
      <c r="V98" s="91">
        <f t="shared" si="26"/>
        <v>43.333333333333329</v>
      </c>
      <c r="W98" s="91"/>
      <c r="X98" s="91">
        <v>190000</v>
      </c>
      <c r="Y98" s="91">
        <f t="shared" si="27"/>
        <v>0</v>
      </c>
      <c r="Z98" s="91">
        <f t="shared" si="28"/>
        <v>0</v>
      </c>
      <c r="AA98" s="91">
        <f t="shared" si="29"/>
        <v>0</v>
      </c>
      <c r="AB98" s="106"/>
      <c r="AC98" s="93" t="s">
        <v>685</v>
      </c>
      <c r="AD98" s="79"/>
      <c r="AE98" s="91">
        <f t="shared" si="30"/>
        <v>0</v>
      </c>
      <c r="AF98" s="79"/>
      <c r="AG98" s="91">
        <f t="shared" si="31"/>
        <v>0</v>
      </c>
      <c r="AH98" s="79"/>
      <c r="AI98" s="91">
        <f t="shared" si="32"/>
        <v>0</v>
      </c>
      <c r="AJ98" s="79"/>
      <c r="AK98" s="91">
        <f t="shared" si="33"/>
        <v>0</v>
      </c>
      <c r="AL98" s="80"/>
      <c r="AM98" s="79">
        <v>13</v>
      </c>
      <c r="AN98" s="79">
        <v>64</v>
      </c>
    </row>
    <row r="99" spans="1:40" ht="36" customHeight="1">
      <c r="A99" s="79"/>
      <c r="B99" s="134" t="s">
        <v>391</v>
      </c>
      <c r="C99" s="79">
        <v>3719170993</v>
      </c>
      <c r="D99" s="79"/>
      <c r="E99" s="144" t="s">
        <v>134</v>
      </c>
      <c r="F99" s="128" t="s">
        <v>80</v>
      </c>
      <c r="G99" s="79" t="s">
        <v>485</v>
      </c>
      <c r="H99" s="79">
        <v>2</v>
      </c>
      <c r="I99" s="79">
        <v>1</v>
      </c>
      <c r="J99" s="79">
        <v>32</v>
      </c>
      <c r="K99" s="79">
        <v>48</v>
      </c>
      <c r="L99" s="91">
        <f t="shared" si="23"/>
        <v>32</v>
      </c>
      <c r="M99" s="91">
        <f t="shared" si="19"/>
        <v>64</v>
      </c>
      <c r="N99" s="91">
        <f t="shared" si="24"/>
        <v>0.8125</v>
      </c>
      <c r="O99" s="92">
        <f t="shared" si="25"/>
        <v>0.8125</v>
      </c>
      <c r="P99" s="79">
        <v>13</v>
      </c>
      <c r="Q99" s="91">
        <f t="shared" si="34"/>
        <v>2</v>
      </c>
      <c r="R99" s="91">
        <f t="shared" si="34"/>
        <v>1</v>
      </c>
      <c r="S99" s="91">
        <f t="shared" si="20"/>
        <v>26</v>
      </c>
      <c r="T99" s="91">
        <f t="shared" si="21"/>
        <v>39</v>
      </c>
      <c r="U99" s="91">
        <f t="shared" si="22"/>
        <v>26</v>
      </c>
      <c r="V99" s="91">
        <f t="shared" si="26"/>
        <v>52</v>
      </c>
      <c r="W99" s="91"/>
      <c r="X99" s="91">
        <v>190000</v>
      </c>
      <c r="Y99" s="91">
        <f t="shared" si="27"/>
        <v>0</v>
      </c>
      <c r="Z99" s="91">
        <f t="shared" si="28"/>
        <v>0</v>
      </c>
      <c r="AA99" s="91">
        <f t="shared" si="29"/>
        <v>0</v>
      </c>
      <c r="AB99" s="106"/>
      <c r="AC99" s="93" t="s">
        <v>685</v>
      </c>
      <c r="AD99" s="79"/>
      <c r="AE99" s="91">
        <f t="shared" si="30"/>
        <v>0</v>
      </c>
      <c r="AF99" s="79"/>
      <c r="AG99" s="91">
        <f t="shared" si="31"/>
        <v>0</v>
      </c>
      <c r="AH99" s="79"/>
      <c r="AI99" s="91">
        <f t="shared" si="32"/>
        <v>0</v>
      </c>
      <c r="AJ99" s="79"/>
      <c r="AK99" s="91">
        <f t="shared" si="33"/>
        <v>0</v>
      </c>
      <c r="AL99" s="80"/>
      <c r="AM99" s="79">
        <v>13</v>
      </c>
      <c r="AN99" s="79">
        <v>80</v>
      </c>
    </row>
    <row r="100" spans="1:40" s="79" customFormat="1" ht="36" customHeight="1">
      <c r="B100" s="134" t="s">
        <v>391</v>
      </c>
      <c r="C100" s="79">
        <v>3719170993</v>
      </c>
      <c r="E100" s="144" t="s">
        <v>134</v>
      </c>
      <c r="F100" s="128" t="s">
        <v>249</v>
      </c>
      <c r="G100" s="79">
        <v>6</v>
      </c>
      <c r="H100" s="79">
        <v>0</v>
      </c>
      <c r="I100" s="79">
        <v>2</v>
      </c>
      <c r="J100" s="79">
        <v>0</v>
      </c>
      <c r="K100" s="79">
        <v>96</v>
      </c>
      <c r="L100" s="91">
        <f t="shared" si="23"/>
        <v>64</v>
      </c>
      <c r="M100" s="91">
        <f t="shared" si="19"/>
        <v>64</v>
      </c>
      <c r="N100" s="91">
        <f t="shared" si="24"/>
        <v>0</v>
      </c>
      <c r="O100" s="92">
        <f t="shared" si="25"/>
        <v>0</v>
      </c>
      <c r="Q100" s="91">
        <f t="shared" si="34"/>
        <v>0</v>
      </c>
      <c r="R100" s="91">
        <f t="shared" si="34"/>
        <v>2</v>
      </c>
      <c r="S100" s="91">
        <f t="shared" si="20"/>
        <v>0</v>
      </c>
      <c r="T100" s="91">
        <f t="shared" si="21"/>
        <v>0</v>
      </c>
      <c r="U100" s="91">
        <f t="shared" si="22"/>
        <v>0</v>
      </c>
      <c r="V100" s="91">
        <f t="shared" si="26"/>
        <v>0</v>
      </c>
      <c r="W100" s="91"/>
      <c r="X100" s="91">
        <v>190000</v>
      </c>
      <c r="Y100" s="91">
        <f t="shared" si="27"/>
        <v>0</v>
      </c>
      <c r="Z100" s="91">
        <f t="shared" si="28"/>
        <v>0</v>
      </c>
      <c r="AA100" s="91">
        <f t="shared" si="29"/>
        <v>0</v>
      </c>
      <c r="AB100" s="106"/>
      <c r="AC100" s="93" t="s">
        <v>685</v>
      </c>
      <c r="AE100" s="91">
        <f t="shared" si="30"/>
        <v>0</v>
      </c>
      <c r="AG100" s="91">
        <f t="shared" si="31"/>
        <v>0</v>
      </c>
      <c r="AI100" s="91">
        <f t="shared" si="32"/>
        <v>0</v>
      </c>
      <c r="AK100" s="91">
        <f t="shared" si="33"/>
        <v>0</v>
      </c>
      <c r="AL100" s="83"/>
      <c r="AM100" s="79">
        <v>6</v>
      </c>
      <c r="AN100" s="79">
        <v>96</v>
      </c>
    </row>
    <row r="101" spans="1:40" s="86" customFormat="1" ht="36" customHeight="1">
      <c r="A101" s="84"/>
      <c r="B101" s="135" t="s">
        <v>383</v>
      </c>
      <c r="C101" s="84">
        <v>2269407660</v>
      </c>
      <c r="D101" s="84">
        <v>9155615823</v>
      </c>
      <c r="E101" s="145" t="s">
        <v>648</v>
      </c>
      <c r="F101" s="129" t="s">
        <v>57</v>
      </c>
      <c r="G101" s="84">
        <v>16</v>
      </c>
      <c r="H101" s="84">
        <v>0</v>
      </c>
      <c r="I101" s="84">
        <v>1</v>
      </c>
      <c r="J101" s="84">
        <v>0</v>
      </c>
      <c r="K101" s="84">
        <v>48</v>
      </c>
      <c r="L101" s="94">
        <f t="shared" si="23"/>
        <v>32</v>
      </c>
      <c r="M101" s="94">
        <f t="shared" si="19"/>
        <v>32</v>
      </c>
      <c r="N101" s="94">
        <f t="shared" si="24"/>
        <v>1</v>
      </c>
      <c r="O101" s="95">
        <f t="shared" si="25"/>
        <v>1</v>
      </c>
      <c r="P101" s="84">
        <v>16</v>
      </c>
      <c r="Q101" s="94">
        <f t="shared" si="34"/>
        <v>0</v>
      </c>
      <c r="R101" s="94">
        <f t="shared" si="34"/>
        <v>1</v>
      </c>
      <c r="S101" s="94">
        <f t="shared" si="20"/>
        <v>0</v>
      </c>
      <c r="T101" s="94">
        <f t="shared" si="21"/>
        <v>48</v>
      </c>
      <c r="U101" s="94">
        <f t="shared" si="22"/>
        <v>32</v>
      </c>
      <c r="V101" s="94">
        <f t="shared" si="26"/>
        <v>32</v>
      </c>
      <c r="W101" s="94">
        <v>32</v>
      </c>
      <c r="X101" s="94">
        <v>150000</v>
      </c>
      <c r="Y101" s="94">
        <f t="shared" si="27"/>
        <v>4800000</v>
      </c>
      <c r="Z101" s="94">
        <f t="shared" si="28"/>
        <v>480000</v>
      </c>
      <c r="AA101" s="94">
        <f t="shared" si="29"/>
        <v>4320000</v>
      </c>
      <c r="AB101" s="107"/>
      <c r="AC101" s="96" t="s">
        <v>685</v>
      </c>
      <c r="AD101" s="84"/>
      <c r="AE101" s="94">
        <f t="shared" si="30"/>
        <v>0</v>
      </c>
      <c r="AF101" s="84"/>
      <c r="AG101" s="94">
        <f t="shared" si="31"/>
        <v>0</v>
      </c>
      <c r="AH101" s="84"/>
      <c r="AI101" s="94">
        <f t="shared" si="32"/>
        <v>0</v>
      </c>
      <c r="AJ101" s="84"/>
      <c r="AK101" s="94">
        <f t="shared" si="33"/>
        <v>0</v>
      </c>
      <c r="AL101" s="85"/>
      <c r="AM101" s="84">
        <v>15</v>
      </c>
      <c r="AN101" s="84">
        <v>48</v>
      </c>
    </row>
    <row r="102" spans="1:40" ht="36" customHeight="1">
      <c r="A102" s="79"/>
      <c r="B102" s="134" t="s">
        <v>368</v>
      </c>
      <c r="C102" s="79">
        <v>941611949</v>
      </c>
      <c r="D102" s="79">
        <v>9155629206</v>
      </c>
      <c r="E102" s="144" t="s">
        <v>325</v>
      </c>
      <c r="F102" s="128" t="s">
        <v>47</v>
      </c>
      <c r="G102" s="79">
        <v>9</v>
      </c>
      <c r="H102" s="79">
        <v>0</v>
      </c>
      <c r="I102" s="79">
        <v>2</v>
      </c>
      <c r="J102" s="79">
        <v>0</v>
      </c>
      <c r="K102" s="79">
        <v>96</v>
      </c>
      <c r="L102" s="91">
        <f t="shared" si="23"/>
        <v>64</v>
      </c>
      <c r="M102" s="91">
        <f t="shared" si="19"/>
        <v>64</v>
      </c>
      <c r="N102" s="91">
        <f t="shared" si="24"/>
        <v>0.75</v>
      </c>
      <c r="O102" s="92">
        <f t="shared" si="25"/>
        <v>0.75</v>
      </c>
      <c r="P102" s="79">
        <v>12</v>
      </c>
      <c r="Q102" s="91">
        <f t="shared" si="34"/>
        <v>0</v>
      </c>
      <c r="R102" s="91">
        <f t="shared" si="34"/>
        <v>2</v>
      </c>
      <c r="S102" s="91">
        <f t="shared" si="20"/>
        <v>0</v>
      </c>
      <c r="T102" s="91">
        <f t="shared" si="21"/>
        <v>72</v>
      </c>
      <c r="U102" s="91">
        <f t="shared" si="22"/>
        <v>48</v>
      </c>
      <c r="V102" s="91">
        <f t="shared" si="26"/>
        <v>48</v>
      </c>
      <c r="W102" s="91">
        <f>SUM(V102:V103)</f>
        <v>84</v>
      </c>
      <c r="X102" s="91">
        <v>150000</v>
      </c>
      <c r="Y102" s="91">
        <f t="shared" si="27"/>
        <v>12600000</v>
      </c>
      <c r="Z102" s="91">
        <f t="shared" si="28"/>
        <v>1260000</v>
      </c>
      <c r="AA102" s="91">
        <f t="shared" si="29"/>
        <v>11340000</v>
      </c>
      <c r="AB102" s="106"/>
      <c r="AC102" s="93" t="s">
        <v>685</v>
      </c>
      <c r="AD102" s="79"/>
      <c r="AE102" s="91">
        <f t="shared" si="30"/>
        <v>0</v>
      </c>
      <c r="AF102" s="79"/>
      <c r="AG102" s="91">
        <f t="shared" si="31"/>
        <v>0</v>
      </c>
      <c r="AH102" s="79"/>
      <c r="AI102" s="91">
        <f t="shared" si="32"/>
        <v>0</v>
      </c>
      <c r="AJ102" s="79"/>
      <c r="AK102" s="91">
        <f t="shared" si="33"/>
        <v>0</v>
      </c>
      <c r="AL102" s="80"/>
      <c r="AM102" s="79">
        <v>12</v>
      </c>
      <c r="AN102" s="79">
        <v>96</v>
      </c>
    </row>
    <row r="103" spans="1:40" ht="36" customHeight="1">
      <c r="A103" s="79"/>
      <c r="B103" s="134" t="s">
        <v>368</v>
      </c>
      <c r="C103" s="79">
        <v>941611949</v>
      </c>
      <c r="D103" s="79"/>
      <c r="E103" s="144" t="s">
        <v>325</v>
      </c>
      <c r="F103" s="128" t="s">
        <v>52</v>
      </c>
      <c r="G103" s="79">
        <v>15</v>
      </c>
      <c r="H103" s="79">
        <v>1</v>
      </c>
      <c r="I103" s="79">
        <v>1</v>
      </c>
      <c r="J103" s="79">
        <v>16</v>
      </c>
      <c r="K103" s="79">
        <v>48</v>
      </c>
      <c r="L103" s="91">
        <f t="shared" si="23"/>
        <v>32</v>
      </c>
      <c r="M103" s="91">
        <f t="shared" si="19"/>
        <v>48</v>
      </c>
      <c r="N103" s="91">
        <f t="shared" si="24"/>
        <v>0.75</v>
      </c>
      <c r="O103" s="92">
        <f t="shared" si="25"/>
        <v>0.75</v>
      </c>
      <c r="P103" s="79">
        <v>12</v>
      </c>
      <c r="Q103" s="91">
        <f t="shared" si="34"/>
        <v>1</v>
      </c>
      <c r="R103" s="91">
        <f t="shared" si="34"/>
        <v>1</v>
      </c>
      <c r="S103" s="91">
        <f t="shared" si="20"/>
        <v>12</v>
      </c>
      <c r="T103" s="91">
        <f t="shared" si="21"/>
        <v>36</v>
      </c>
      <c r="U103" s="91">
        <f t="shared" si="22"/>
        <v>24</v>
      </c>
      <c r="V103" s="91">
        <f t="shared" si="26"/>
        <v>36</v>
      </c>
      <c r="W103" s="91"/>
      <c r="X103" s="91">
        <v>150000</v>
      </c>
      <c r="Y103" s="91">
        <f t="shared" si="27"/>
        <v>0</v>
      </c>
      <c r="Z103" s="91">
        <f t="shared" si="28"/>
        <v>0</v>
      </c>
      <c r="AA103" s="91">
        <f t="shared" si="29"/>
        <v>0</v>
      </c>
      <c r="AB103" s="106"/>
      <c r="AC103" s="93" t="s">
        <v>685</v>
      </c>
      <c r="AD103" s="79"/>
      <c r="AE103" s="91">
        <f t="shared" si="30"/>
        <v>0</v>
      </c>
      <c r="AF103" s="79"/>
      <c r="AG103" s="91">
        <f t="shared" si="31"/>
        <v>0</v>
      </c>
      <c r="AH103" s="79"/>
      <c r="AI103" s="91">
        <f t="shared" si="32"/>
        <v>0</v>
      </c>
      <c r="AJ103" s="79"/>
      <c r="AK103" s="91">
        <f t="shared" si="33"/>
        <v>0</v>
      </c>
      <c r="AL103" s="80"/>
      <c r="AM103" s="79">
        <v>12</v>
      </c>
      <c r="AN103" s="79">
        <v>64</v>
      </c>
    </row>
    <row r="104" spans="1:40" s="86" customFormat="1" ht="36" customHeight="1">
      <c r="A104" s="84"/>
      <c r="B104" s="135" t="s">
        <v>381</v>
      </c>
      <c r="C104" s="84">
        <v>640095811</v>
      </c>
      <c r="D104" s="84">
        <v>9352779488</v>
      </c>
      <c r="E104" s="145" t="s">
        <v>87</v>
      </c>
      <c r="F104" s="129" t="s">
        <v>56</v>
      </c>
      <c r="G104" s="84">
        <v>22</v>
      </c>
      <c r="H104" s="84">
        <v>1</v>
      </c>
      <c r="I104" s="84">
        <v>1</v>
      </c>
      <c r="J104" s="84">
        <v>16</v>
      </c>
      <c r="K104" s="84">
        <v>48</v>
      </c>
      <c r="L104" s="94">
        <f t="shared" si="23"/>
        <v>32</v>
      </c>
      <c r="M104" s="94">
        <f t="shared" si="19"/>
        <v>48</v>
      </c>
      <c r="N104" s="94">
        <f t="shared" si="24"/>
        <v>0.8125</v>
      </c>
      <c r="O104" s="95">
        <f t="shared" si="25"/>
        <v>0.8125</v>
      </c>
      <c r="P104" s="84">
        <v>13</v>
      </c>
      <c r="Q104" s="94">
        <f t="shared" si="34"/>
        <v>1</v>
      </c>
      <c r="R104" s="94">
        <f t="shared" si="34"/>
        <v>1</v>
      </c>
      <c r="S104" s="94">
        <f t="shared" si="20"/>
        <v>13</v>
      </c>
      <c r="T104" s="94">
        <f t="shared" si="21"/>
        <v>39</v>
      </c>
      <c r="U104" s="94">
        <f t="shared" si="22"/>
        <v>26</v>
      </c>
      <c r="V104" s="94">
        <f t="shared" si="26"/>
        <v>39</v>
      </c>
      <c r="W104" s="94">
        <f>SUM(V104:V106)</f>
        <v>89</v>
      </c>
      <c r="X104" s="94">
        <v>280000</v>
      </c>
      <c r="Y104" s="94">
        <f t="shared" si="27"/>
        <v>24920000</v>
      </c>
      <c r="Z104" s="94">
        <f t="shared" si="28"/>
        <v>2492000</v>
      </c>
      <c r="AA104" s="94">
        <f t="shared" si="29"/>
        <v>22428000</v>
      </c>
      <c r="AB104" s="107"/>
      <c r="AC104" s="96" t="s">
        <v>685</v>
      </c>
      <c r="AD104" s="84"/>
      <c r="AE104" s="94">
        <f t="shared" si="30"/>
        <v>0</v>
      </c>
      <c r="AF104" s="84"/>
      <c r="AG104" s="94">
        <f t="shared" si="31"/>
        <v>0</v>
      </c>
      <c r="AH104" s="84"/>
      <c r="AI104" s="94">
        <f t="shared" si="32"/>
        <v>0</v>
      </c>
      <c r="AJ104" s="84"/>
      <c r="AK104" s="94">
        <f t="shared" si="33"/>
        <v>0</v>
      </c>
      <c r="AL104" s="85"/>
      <c r="AM104" s="84">
        <v>13</v>
      </c>
      <c r="AN104" s="84">
        <v>64</v>
      </c>
    </row>
    <row r="105" spans="1:40" s="86" customFormat="1" ht="36" customHeight="1">
      <c r="A105" s="84"/>
      <c r="B105" s="135" t="s">
        <v>381</v>
      </c>
      <c r="C105" s="84">
        <v>640095811</v>
      </c>
      <c r="D105" s="84"/>
      <c r="E105" s="145" t="s">
        <v>87</v>
      </c>
      <c r="F105" s="129" t="s">
        <v>69</v>
      </c>
      <c r="G105" s="84">
        <v>15</v>
      </c>
      <c r="H105" s="84">
        <v>2</v>
      </c>
      <c r="I105" s="84">
        <v>0</v>
      </c>
      <c r="J105" s="84">
        <v>32</v>
      </c>
      <c r="K105" s="84">
        <v>0</v>
      </c>
      <c r="L105" s="94">
        <f t="shared" si="23"/>
        <v>0</v>
      </c>
      <c r="M105" s="94">
        <f t="shared" si="19"/>
        <v>32</v>
      </c>
      <c r="N105" s="94">
        <f t="shared" si="24"/>
        <v>0.875</v>
      </c>
      <c r="O105" s="95">
        <f t="shared" si="25"/>
        <v>0.875</v>
      </c>
      <c r="P105" s="84">
        <v>14</v>
      </c>
      <c r="Q105" s="94">
        <f t="shared" si="34"/>
        <v>2</v>
      </c>
      <c r="R105" s="94">
        <f t="shared" si="34"/>
        <v>0</v>
      </c>
      <c r="S105" s="94">
        <f t="shared" si="20"/>
        <v>28</v>
      </c>
      <c r="T105" s="94">
        <f t="shared" si="21"/>
        <v>0</v>
      </c>
      <c r="U105" s="94">
        <f t="shared" si="22"/>
        <v>0</v>
      </c>
      <c r="V105" s="94">
        <f t="shared" si="26"/>
        <v>28</v>
      </c>
      <c r="W105" s="94"/>
      <c r="X105" s="94">
        <v>280000</v>
      </c>
      <c r="Y105" s="94">
        <f t="shared" si="27"/>
        <v>0</v>
      </c>
      <c r="Z105" s="94">
        <f t="shared" si="28"/>
        <v>0</v>
      </c>
      <c r="AA105" s="94">
        <f t="shared" si="29"/>
        <v>0</v>
      </c>
      <c r="AB105" s="107"/>
      <c r="AC105" s="96" t="s">
        <v>685</v>
      </c>
      <c r="AD105" s="84"/>
      <c r="AE105" s="94">
        <f t="shared" si="30"/>
        <v>0</v>
      </c>
      <c r="AF105" s="84"/>
      <c r="AG105" s="94">
        <f t="shared" si="31"/>
        <v>0</v>
      </c>
      <c r="AH105" s="84"/>
      <c r="AI105" s="94">
        <f t="shared" si="32"/>
        <v>0</v>
      </c>
      <c r="AJ105" s="84"/>
      <c r="AK105" s="94">
        <f t="shared" si="33"/>
        <v>0</v>
      </c>
      <c r="AL105" s="85"/>
      <c r="AM105" s="84">
        <v>14</v>
      </c>
      <c r="AN105" s="84">
        <v>32</v>
      </c>
    </row>
    <row r="106" spans="1:40" s="86" customFormat="1" ht="36" customHeight="1">
      <c r="A106" s="84"/>
      <c r="B106" s="135" t="s">
        <v>381</v>
      </c>
      <c r="C106" s="84">
        <v>640095812</v>
      </c>
      <c r="D106" s="84"/>
      <c r="E106" s="145" t="s">
        <v>87</v>
      </c>
      <c r="F106" s="129" t="s">
        <v>243</v>
      </c>
      <c r="G106" s="84">
        <v>8</v>
      </c>
      <c r="H106" s="84">
        <v>2</v>
      </c>
      <c r="I106" s="84">
        <v>0</v>
      </c>
      <c r="J106" s="84">
        <v>32</v>
      </c>
      <c r="K106" s="84">
        <v>0</v>
      </c>
      <c r="L106" s="94">
        <f t="shared" si="23"/>
        <v>0</v>
      </c>
      <c r="M106" s="94">
        <f t="shared" si="19"/>
        <v>32</v>
      </c>
      <c r="N106" s="94">
        <f t="shared" si="24"/>
        <v>0.6875</v>
      </c>
      <c r="O106" s="95">
        <f t="shared" si="25"/>
        <v>0.6875</v>
      </c>
      <c r="P106" s="84">
        <v>11</v>
      </c>
      <c r="Q106" s="94">
        <f t="shared" si="34"/>
        <v>2</v>
      </c>
      <c r="R106" s="94">
        <f t="shared" si="34"/>
        <v>0</v>
      </c>
      <c r="S106" s="94">
        <f t="shared" si="20"/>
        <v>22</v>
      </c>
      <c r="T106" s="94">
        <f t="shared" si="21"/>
        <v>0</v>
      </c>
      <c r="U106" s="94">
        <f t="shared" si="22"/>
        <v>0</v>
      </c>
      <c r="V106" s="94">
        <f t="shared" si="26"/>
        <v>22</v>
      </c>
      <c r="W106" s="94"/>
      <c r="X106" s="94">
        <v>280000</v>
      </c>
      <c r="Y106" s="94">
        <f t="shared" si="27"/>
        <v>0</v>
      </c>
      <c r="Z106" s="94">
        <f t="shared" si="28"/>
        <v>0</v>
      </c>
      <c r="AA106" s="94">
        <f t="shared" si="29"/>
        <v>0</v>
      </c>
      <c r="AB106" s="107"/>
      <c r="AC106" s="96" t="s">
        <v>685</v>
      </c>
      <c r="AD106" s="84"/>
      <c r="AE106" s="94">
        <f t="shared" si="30"/>
        <v>0</v>
      </c>
      <c r="AF106" s="84"/>
      <c r="AG106" s="94">
        <f t="shared" si="31"/>
        <v>0</v>
      </c>
      <c r="AH106" s="84"/>
      <c r="AI106" s="94">
        <f t="shared" si="32"/>
        <v>0</v>
      </c>
      <c r="AJ106" s="84"/>
      <c r="AK106" s="94">
        <f t="shared" si="33"/>
        <v>0</v>
      </c>
      <c r="AL106" s="85"/>
      <c r="AM106" s="84">
        <v>11</v>
      </c>
      <c r="AN106" s="84">
        <v>32</v>
      </c>
    </row>
    <row r="107" spans="1:40" ht="36" customHeight="1">
      <c r="A107" s="79"/>
      <c r="B107" s="134" t="s">
        <v>400</v>
      </c>
      <c r="C107" s="79">
        <v>653120771</v>
      </c>
      <c r="D107" s="79">
        <v>9155628465</v>
      </c>
      <c r="E107" s="144" t="s">
        <v>134</v>
      </c>
      <c r="F107" s="128" t="s">
        <v>29</v>
      </c>
      <c r="G107" s="79">
        <v>10</v>
      </c>
      <c r="H107" s="79">
        <v>2</v>
      </c>
      <c r="I107" s="79">
        <v>0</v>
      </c>
      <c r="J107" s="79">
        <v>32</v>
      </c>
      <c r="K107" s="79">
        <v>0</v>
      </c>
      <c r="L107" s="91">
        <f t="shared" si="23"/>
        <v>0</v>
      </c>
      <c r="M107" s="91">
        <f t="shared" si="19"/>
        <v>32</v>
      </c>
      <c r="N107" s="91">
        <f t="shared" si="24"/>
        <v>0.8125</v>
      </c>
      <c r="O107" s="92">
        <f t="shared" si="25"/>
        <v>0.8125</v>
      </c>
      <c r="P107" s="79">
        <v>13</v>
      </c>
      <c r="Q107" s="91">
        <f t="shared" si="34"/>
        <v>2</v>
      </c>
      <c r="R107" s="91">
        <f t="shared" si="34"/>
        <v>0</v>
      </c>
      <c r="S107" s="91">
        <f t="shared" si="20"/>
        <v>26</v>
      </c>
      <c r="T107" s="91">
        <f t="shared" si="21"/>
        <v>0</v>
      </c>
      <c r="U107" s="91">
        <f t="shared" si="22"/>
        <v>0</v>
      </c>
      <c r="V107" s="91">
        <f t="shared" si="26"/>
        <v>26</v>
      </c>
      <c r="W107" s="91">
        <f>SUM(V107:V108)</f>
        <v>54</v>
      </c>
      <c r="X107" s="91">
        <v>190000</v>
      </c>
      <c r="Y107" s="91">
        <f t="shared" si="27"/>
        <v>10260000</v>
      </c>
      <c r="Z107" s="91">
        <f t="shared" si="28"/>
        <v>1026000</v>
      </c>
      <c r="AA107" s="91">
        <f t="shared" si="29"/>
        <v>9234000</v>
      </c>
      <c r="AB107" s="106"/>
      <c r="AC107" s="93" t="s">
        <v>685</v>
      </c>
      <c r="AD107" s="79"/>
      <c r="AE107" s="91">
        <f t="shared" si="30"/>
        <v>0</v>
      </c>
      <c r="AF107" s="79"/>
      <c r="AG107" s="91">
        <f t="shared" si="31"/>
        <v>0</v>
      </c>
      <c r="AH107" s="79"/>
      <c r="AI107" s="91">
        <f t="shared" si="32"/>
        <v>0</v>
      </c>
      <c r="AJ107" s="79"/>
      <c r="AK107" s="91">
        <f t="shared" si="33"/>
        <v>0</v>
      </c>
      <c r="AL107" s="80"/>
      <c r="AM107" s="79">
        <v>13</v>
      </c>
      <c r="AN107" s="79">
        <v>32</v>
      </c>
    </row>
    <row r="108" spans="1:40" ht="36" customHeight="1">
      <c r="A108" s="79"/>
      <c r="B108" s="134" t="s">
        <v>400</v>
      </c>
      <c r="C108" s="79">
        <v>653120771</v>
      </c>
      <c r="D108" s="79"/>
      <c r="E108" s="144" t="s">
        <v>134</v>
      </c>
      <c r="F108" s="128" t="s">
        <v>53</v>
      </c>
      <c r="G108" s="79">
        <v>8</v>
      </c>
      <c r="H108" s="79">
        <v>1</v>
      </c>
      <c r="I108" s="79">
        <v>1</v>
      </c>
      <c r="J108" s="79">
        <v>16</v>
      </c>
      <c r="K108" s="79">
        <v>32</v>
      </c>
      <c r="L108" s="91">
        <f t="shared" si="23"/>
        <v>21.333333333333332</v>
      </c>
      <c r="M108" s="91">
        <f t="shared" si="19"/>
        <v>37.333333333333329</v>
      </c>
      <c r="N108" s="91">
        <f t="shared" si="24"/>
        <v>0.75</v>
      </c>
      <c r="O108" s="92">
        <f t="shared" si="25"/>
        <v>0.75</v>
      </c>
      <c r="P108" s="79">
        <v>12</v>
      </c>
      <c r="Q108" s="91">
        <f t="shared" si="34"/>
        <v>1</v>
      </c>
      <c r="R108" s="91">
        <f t="shared" si="34"/>
        <v>1</v>
      </c>
      <c r="S108" s="91">
        <f t="shared" si="20"/>
        <v>12</v>
      </c>
      <c r="T108" s="91">
        <f t="shared" si="21"/>
        <v>24</v>
      </c>
      <c r="U108" s="91">
        <f t="shared" si="22"/>
        <v>16</v>
      </c>
      <c r="V108" s="91">
        <f t="shared" si="26"/>
        <v>28</v>
      </c>
      <c r="W108" s="91"/>
      <c r="X108" s="91">
        <v>190000</v>
      </c>
      <c r="Y108" s="91">
        <f t="shared" si="27"/>
        <v>0</v>
      </c>
      <c r="Z108" s="91">
        <f t="shared" si="28"/>
        <v>0</v>
      </c>
      <c r="AA108" s="91">
        <f t="shared" si="29"/>
        <v>0</v>
      </c>
      <c r="AB108" s="106"/>
      <c r="AC108" s="93" t="s">
        <v>685</v>
      </c>
      <c r="AD108" s="79"/>
      <c r="AE108" s="91">
        <f t="shared" si="30"/>
        <v>0</v>
      </c>
      <c r="AF108" s="79"/>
      <c r="AG108" s="91">
        <f t="shared" si="31"/>
        <v>0</v>
      </c>
      <c r="AH108" s="79"/>
      <c r="AI108" s="91">
        <f t="shared" si="32"/>
        <v>0</v>
      </c>
      <c r="AJ108" s="79"/>
      <c r="AK108" s="91">
        <f t="shared" si="33"/>
        <v>0</v>
      </c>
      <c r="AL108" s="80"/>
      <c r="AM108" s="79">
        <v>12</v>
      </c>
      <c r="AN108" s="79">
        <v>48</v>
      </c>
    </row>
    <row r="109" spans="1:40" s="86" customFormat="1" ht="36" customHeight="1">
      <c r="A109" s="84"/>
      <c r="B109" s="135" t="s">
        <v>284</v>
      </c>
      <c r="C109" s="84">
        <v>651943205</v>
      </c>
      <c r="D109" s="84">
        <v>9155611416</v>
      </c>
      <c r="E109" s="145" t="s">
        <v>134</v>
      </c>
      <c r="F109" s="129" t="s">
        <v>501</v>
      </c>
      <c r="G109" s="84" t="s">
        <v>500</v>
      </c>
      <c r="H109" s="84">
        <v>2</v>
      </c>
      <c r="I109" s="84">
        <v>0</v>
      </c>
      <c r="J109" s="84">
        <v>32</v>
      </c>
      <c r="K109" s="84">
        <v>0</v>
      </c>
      <c r="L109" s="94">
        <f t="shared" si="23"/>
        <v>0</v>
      </c>
      <c r="M109" s="94">
        <f t="shared" si="19"/>
        <v>32</v>
      </c>
      <c r="N109" s="94">
        <f t="shared" si="24"/>
        <v>0.875</v>
      </c>
      <c r="O109" s="95">
        <f t="shared" si="25"/>
        <v>0.875</v>
      </c>
      <c r="P109" s="84">
        <v>14</v>
      </c>
      <c r="Q109" s="94">
        <f t="shared" si="34"/>
        <v>2</v>
      </c>
      <c r="R109" s="94">
        <f t="shared" si="34"/>
        <v>0</v>
      </c>
      <c r="S109" s="94">
        <f t="shared" si="20"/>
        <v>28</v>
      </c>
      <c r="T109" s="94">
        <f t="shared" si="21"/>
        <v>0</v>
      </c>
      <c r="U109" s="94">
        <f t="shared" si="22"/>
        <v>0</v>
      </c>
      <c r="V109" s="94">
        <f t="shared" si="26"/>
        <v>28</v>
      </c>
      <c r="W109" s="94">
        <v>28</v>
      </c>
      <c r="X109" s="94">
        <v>190000</v>
      </c>
      <c r="Y109" s="94">
        <f t="shared" si="27"/>
        <v>5320000</v>
      </c>
      <c r="Z109" s="94">
        <f t="shared" si="28"/>
        <v>532000</v>
      </c>
      <c r="AA109" s="94">
        <f t="shared" si="29"/>
        <v>4788000</v>
      </c>
      <c r="AB109" s="107"/>
      <c r="AC109" s="96" t="s">
        <v>685</v>
      </c>
      <c r="AD109" s="84"/>
      <c r="AE109" s="94">
        <f t="shared" si="30"/>
        <v>0</v>
      </c>
      <c r="AF109" s="84"/>
      <c r="AG109" s="94">
        <f t="shared" si="31"/>
        <v>0</v>
      </c>
      <c r="AH109" s="84"/>
      <c r="AI109" s="94">
        <f t="shared" si="32"/>
        <v>0</v>
      </c>
      <c r="AJ109" s="84"/>
      <c r="AK109" s="94">
        <f t="shared" si="33"/>
        <v>0</v>
      </c>
      <c r="AL109" s="85"/>
      <c r="AM109" s="84">
        <v>14</v>
      </c>
      <c r="AN109" s="84">
        <v>32</v>
      </c>
    </row>
    <row r="110" spans="1:40" ht="36" customHeight="1">
      <c r="A110" s="79"/>
      <c r="B110" s="134" t="s">
        <v>385</v>
      </c>
      <c r="C110" s="79">
        <v>650172167</v>
      </c>
      <c r="D110" s="79">
        <v>9153633502</v>
      </c>
      <c r="E110" s="144" t="s">
        <v>648</v>
      </c>
      <c r="F110" s="128" t="s">
        <v>61</v>
      </c>
      <c r="G110" s="79">
        <v>15</v>
      </c>
      <c r="H110" s="79">
        <v>1</v>
      </c>
      <c r="I110" s="79">
        <v>1</v>
      </c>
      <c r="J110" s="79">
        <v>16</v>
      </c>
      <c r="K110" s="79">
        <v>48</v>
      </c>
      <c r="L110" s="91">
        <f t="shared" si="23"/>
        <v>32</v>
      </c>
      <c r="M110" s="91">
        <f t="shared" si="19"/>
        <v>48</v>
      </c>
      <c r="N110" s="91">
        <f t="shared" si="24"/>
        <v>0.8125</v>
      </c>
      <c r="O110" s="92">
        <f t="shared" si="25"/>
        <v>0.8125</v>
      </c>
      <c r="P110" s="79">
        <v>13</v>
      </c>
      <c r="Q110" s="91">
        <f t="shared" si="34"/>
        <v>1</v>
      </c>
      <c r="R110" s="91">
        <f t="shared" si="34"/>
        <v>1</v>
      </c>
      <c r="S110" s="91">
        <f t="shared" si="20"/>
        <v>13</v>
      </c>
      <c r="T110" s="91">
        <f t="shared" si="21"/>
        <v>39</v>
      </c>
      <c r="U110" s="91">
        <f t="shared" si="22"/>
        <v>26</v>
      </c>
      <c r="V110" s="91">
        <f t="shared" si="26"/>
        <v>39</v>
      </c>
      <c r="W110" s="91">
        <v>39</v>
      </c>
      <c r="X110" s="91">
        <v>150000</v>
      </c>
      <c r="Y110" s="91">
        <f t="shared" si="27"/>
        <v>5850000</v>
      </c>
      <c r="Z110" s="91">
        <f t="shared" si="28"/>
        <v>585000</v>
      </c>
      <c r="AA110" s="91">
        <f t="shared" si="29"/>
        <v>5265000</v>
      </c>
      <c r="AB110" s="106"/>
      <c r="AC110" s="93" t="s">
        <v>685</v>
      </c>
      <c r="AD110" s="79"/>
      <c r="AE110" s="91">
        <f t="shared" si="30"/>
        <v>0</v>
      </c>
      <c r="AF110" s="79"/>
      <c r="AG110" s="91">
        <f t="shared" si="31"/>
        <v>0</v>
      </c>
      <c r="AH110" s="79"/>
      <c r="AI110" s="91">
        <f t="shared" si="32"/>
        <v>0</v>
      </c>
      <c r="AJ110" s="79"/>
      <c r="AK110" s="91">
        <f t="shared" si="33"/>
        <v>0</v>
      </c>
      <c r="AL110" s="80"/>
      <c r="AM110" s="79"/>
      <c r="AN110" s="79">
        <v>64</v>
      </c>
    </row>
    <row r="111" spans="1:40" s="86" customFormat="1" ht="36" customHeight="1">
      <c r="A111" s="84"/>
      <c r="B111" s="135" t="s">
        <v>162</v>
      </c>
      <c r="C111" s="84">
        <v>652643655</v>
      </c>
      <c r="D111" s="84">
        <v>9158653202</v>
      </c>
      <c r="E111" s="145" t="s">
        <v>134</v>
      </c>
      <c r="F111" s="129" t="s">
        <v>352</v>
      </c>
      <c r="G111" s="84" t="s">
        <v>443</v>
      </c>
      <c r="H111" s="84">
        <v>2</v>
      </c>
      <c r="I111" s="84">
        <v>0</v>
      </c>
      <c r="J111" s="84">
        <v>32</v>
      </c>
      <c r="K111" s="84">
        <v>0</v>
      </c>
      <c r="L111" s="94">
        <f t="shared" si="23"/>
        <v>0</v>
      </c>
      <c r="M111" s="94">
        <f t="shared" si="19"/>
        <v>32</v>
      </c>
      <c r="N111" s="94">
        <f t="shared" si="24"/>
        <v>0.8125</v>
      </c>
      <c r="O111" s="95">
        <f t="shared" si="25"/>
        <v>0.8125</v>
      </c>
      <c r="P111" s="84">
        <v>13</v>
      </c>
      <c r="Q111" s="94">
        <f t="shared" si="34"/>
        <v>2</v>
      </c>
      <c r="R111" s="94">
        <f t="shared" si="34"/>
        <v>0</v>
      </c>
      <c r="S111" s="94">
        <f t="shared" si="20"/>
        <v>26</v>
      </c>
      <c r="T111" s="94">
        <f t="shared" si="21"/>
        <v>0</v>
      </c>
      <c r="U111" s="94">
        <f t="shared" si="22"/>
        <v>0</v>
      </c>
      <c r="V111" s="94">
        <f t="shared" si="26"/>
        <v>26</v>
      </c>
      <c r="W111" s="94">
        <f>SUM(V111:V112)</f>
        <v>39</v>
      </c>
      <c r="X111" s="94">
        <v>190000</v>
      </c>
      <c r="Y111" s="94">
        <f t="shared" si="27"/>
        <v>7410000</v>
      </c>
      <c r="Z111" s="94">
        <f t="shared" si="28"/>
        <v>741000</v>
      </c>
      <c r="AA111" s="94">
        <f t="shared" si="29"/>
        <v>6669000</v>
      </c>
      <c r="AB111" s="107"/>
      <c r="AC111" s="96" t="s">
        <v>685</v>
      </c>
      <c r="AD111" s="84"/>
      <c r="AE111" s="94">
        <f t="shared" si="30"/>
        <v>0</v>
      </c>
      <c r="AF111" s="84"/>
      <c r="AG111" s="94">
        <f t="shared" si="31"/>
        <v>0</v>
      </c>
      <c r="AH111" s="84"/>
      <c r="AI111" s="94">
        <f t="shared" si="32"/>
        <v>0</v>
      </c>
      <c r="AJ111" s="84"/>
      <c r="AK111" s="94">
        <f t="shared" si="33"/>
        <v>0</v>
      </c>
      <c r="AL111" s="85"/>
      <c r="AM111" s="84">
        <v>12</v>
      </c>
      <c r="AN111" s="84">
        <v>32</v>
      </c>
    </row>
    <row r="112" spans="1:40" s="86" customFormat="1" ht="36" customHeight="1">
      <c r="A112" s="84"/>
      <c r="B112" s="135" t="s">
        <v>162</v>
      </c>
      <c r="C112" s="84">
        <v>652643655</v>
      </c>
      <c r="D112" s="84"/>
      <c r="E112" s="145" t="s">
        <v>134</v>
      </c>
      <c r="F112" s="129" t="s">
        <v>353</v>
      </c>
      <c r="G112" s="84">
        <v>16</v>
      </c>
      <c r="H112" s="84">
        <v>1</v>
      </c>
      <c r="I112" s="84">
        <v>0</v>
      </c>
      <c r="J112" s="84">
        <v>16</v>
      </c>
      <c r="K112" s="84">
        <v>0</v>
      </c>
      <c r="L112" s="94">
        <f t="shared" si="23"/>
        <v>0</v>
      </c>
      <c r="M112" s="94">
        <f t="shared" si="19"/>
        <v>16</v>
      </c>
      <c r="N112" s="94">
        <f t="shared" si="24"/>
        <v>0.8125</v>
      </c>
      <c r="O112" s="95">
        <f t="shared" si="25"/>
        <v>0.8125</v>
      </c>
      <c r="P112" s="84">
        <v>13</v>
      </c>
      <c r="Q112" s="94">
        <f t="shared" si="34"/>
        <v>1</v>
      </c>
      <c r="R112" s="94">
        <f t="shared" si="34"/>
        <v>0</v>
      </c>
      <c r="S112" s="94">
        <f t="shared" si="20"/>
        <v>13</v>
      </c>
      <c r="T112" s="94">
        <f t="shared" si="21"/>
        <v>0</v>
      </c>
      <c r="U112" s="94">
        <f t="shared" si="22"/>
        <v>0</v>
      </c>
      <c r="V112" s="94">
        <f t="shared" si="26"/>
        <v>13</v>
      </c>
      <c r="W112" s="94"/>
      <c r="X112" s="94">
        <v>190000</v>
      </c>
      <c r="Y112" s="94">
        <f t="shared" si="27"/>
        <v>0</v>
      </c>
      <c r="Z112" s="94">
        <f t="shared" si="28"/>
        <v>0</v>
      </c>
      <c r="AA112" s="94">
        <f t="shared" si="29"/>
        <v>0</v>
      </c>
      <c r="AB112" s="107"/>
      <c r="AC112" s="96" t="s">
        <v>685</v>
      </c>
      <c r="AD112" s="84"/>
      <c r="AE112" s="94">
        <f t="shared" si="30"/>
        <v>0</v>
      </c>
      <c r="AF112" s="84"/>
      <c r="AG112" s="94">
        <f t="shared" si="31"/>
        <v>0</v>
      </c>
      <c r="AH112" s="84"/>
      <c r="AI112" s="94">
        <f t="shared" si="32"/>
        <v>0</v>
      </c>
      <c r="AJ112" s="84"/>
      <c r="AK112" s="94">
        <f t="shared" si="33"/>
        <v>0</v>
      </c>
      <c r="AL112" s="85"/>
      <c r="AM112" s="84">
        <v>13</v>
      </c>
      <c r="AN112" s="84">
        <v>16</v>
      </c>
    </row>
    <row r="113" spans="1:40" ht="36" customHeight="1">
      <c r="A113" s="79"/>
      <c r="B113" s="134" t="s">
        <v>396</v>
      </c>
      <c r="C113" s="79">
        <v>652865526</v>
      </c>
      <c r="D113" s="79">
        <v>9151606686</v>
      </c>
      <c r="E113" s="144" t="s">
        <v>134</v>
      </c>
      <c r="F113" s="128" t="s">
        <v>78</v>
      </c>
      <c r="G113" s="79">
        <v>23</v>
      </c>
      <c r="H113" s="79">
        <v>2</v>
      </c>
      <c r="I113" s="79">
        <v>0</v>
      </c>
      <c r="J113" s="79">
        <v>32</v>
      </c>
      <c r="K113" s="79">
        <v>0</v>
      </c>
      <c r="L113" s="91">
        <f t="shared" si="23"/>
        <v>0</v>
      </c>
      <c r="M113" s="91">
        <f t="shared" si="19"/>
        <v>32</v>
      </c>
      <c r="N113" s="91">
        <f t="shared" si="24"/>
        <v>0.75</v>
      </c>
      <c r="O113" s="92">
        <f t="shared" si="25"/>
        <v>0.75</v>
      </c>
      <c r="P113" s="79">
        <v>12</v>
      </c>
      <c r="Q113" s="91">
        <f t="shared" si="34"/>
        <v>2</v>
      </c>
      <c r="R113" s="91">
        <f t="shared" si="34"/>
        <v>0</v>
      </c>
      <c r="S113" s="91">
        <f t="shared" si="20"/>
        <v>24</v>
      </c>
      <c r="T113" s="91">
        <f t="shared" si="21"/>
        <v>0</v>
      </c>
      <c r="U113" s="91">
        <f t="shared" si="22"/>
        <v>0</v>
      </c>
      <c r="V113" s="91">
        <f t="shared" si="26"/>
        <v>24</v>
      </c>
      <c r="W113" s="91">
        <v>24</v>
      </c>
      <c r="X113" s="91">
        <v>190000</v>
      </c>
      <c r="Y113" s="91">
        <f t="shared" si="27"/>
        <v>4560000</v>
      </c>
      <c r="Z113" s="91">
        <f t="shared" si="28"/>
        <v>456000</v>
      </c>
      <c r="AA113" s="91">
        <f t="shared" si="29"/>
        <v>4104000</v>
      </c>
      <c r="AB113" s="106"/>
      <c r="AC113" s="93" t="s">
        <v>685</v>
      </c>
      <c r="AD113" s="79"/>
      <c r="AE113" s="91">
        <f t="shared" si="30"/>
        <v>0</v>
      </c>
      <c r="AF113" s="79"/>
      <c r="AG113" s="91">
        <f t="shared" si="31"/>
        <v>0</v>
      </c>
      <c r="AH113" s="79"/>
      <c r="AI113" s="91">
        <f t="shared" si="32"/>
        <v>0</v>
      </c>
      <c r="AJ113" s="79"/>
      <c r="AK113" s="91">
        <f t="shared" si="33"/>
        <v>0</v>
      </c>
      <c r="AL113" s="80"/>
      <c r="AM113" s="79">
        <v>11</v>
      </c>
      <c r="AN113" s="79">
        <v>32</v>
      </c>
    </row>
    <row r="114" spans="1:40" s="86" customFormat="1" ht="36" customHeight="1">
      <c r="A114" s="84"/>
      <c r="B114" s="135" t="s">
        <v>165</v>
      </c>
      <c r="C114" s="84">
        <v>652682464</v>
      </c>
      <c r="D114" s="84">
        <v>9153613007</v>
      </c>
      <c r="E114" s="145" t="s">
        <v>134</v>
      </c>
      <c r="F114" s="129" t="s">
        <v>164</v>
      </c>
      <c r="G114" s="84" t="s">
        <v>506</v>
      </c>
      <c r="H114" s="84">
        <v>2</v>
      </c>
      <c r="I114" s="84">
        <v>0</v>
      </c>
      <c r="J114" s="84">
        <v>32</v>
      </c>
      <c r="K114" s="84">
        <v>0</v>
      </c>
      <c r="L114" s="94">
        <f t="shared" si="23"/>
        <v>0</v>
      </c>
      <c r="M114" s="94">
        <f t="shared" si="19"/>
        <v>32</v>
      </c>
      <c r="N114" s="94">
        <f t="shared" si="24"/>
        <v>0.9375</v>
      </c>
      <c r="O114" s="95">
        <f t="shared" si="25"/>
        <v>0.9375</v>
      </c>
      <c r="P114" s="84">
        <v>15</v>
      </c>
      <c r="Q114" s="94">
        <f t="shared" si="34"/>
        <v>2</v>
      </c>
      <c r="R114" s="94">
        <f t="shared" si="34"/>
        <v>0</v>
      </c>
      <c r="S114" s="94">
        <f t="shared" si="20"/>
        <v>30</v>
      </c>
      <c r="T114" s="94">
        <f t="shared" si="21"/>
        <v>0</v>
      </c>
      <c r="U114" s="94">
        <f t="shared" si="22"/>
        <v>0</v>
      </c>
      <c r="V114" s="94">
        <f t="shared" si="26"/>
        <v>30</v>
      </c>
      <c r="W114" s="94">
        <f>SUM(V114:V116)</f>
        <v>84</v>
      </c>
      <c r="X114" s="94">
        <v>190000</v>
      </c>
      <c r="Y114" s="94">
        <f t="shared" si="27"/>
        <v>15960000</v>
      </c>
      <c r="Z114" s="94">
        <f t="shared" si="28"/>
        <v>1596000</v>
      </c>
      <c r="AA114" s="94">
        <f t="shared" si="29"/>
        <v>14364000</v>
      </c>
      <c r="AB114" s="107"/>
      <c r="AC114" s="96" t="s">
        <v>685</v>
      </c>
      <c r="AD114" s="84"/>
      <c r="AE114" s="94">
        <f t="shared" si="30"/>
        <v>0</v>
      </c>
      <c r="AF114" s="84"/>
      <c r="AG114" s="94">
        <f t="shared" si="31"/>
        <v>0</v>
      </c>
      <c r="AH114" s="84"/>
      <c r="AI114" s="94">
        <f t="shared" si="32"/>
        <v>0</v>
      </c>
      <c r="AJ114" s="84"/>
      <c r="AK114" s="94">
        <f t="shared" si="33"/>
        <v>0</v>
      </c>
      <c r="AL114" s="85"/>
      <c r="AM114" s="84">
        <v>15</v>
      </c>
      <c r="AN114" s="84">
        <v>32</v>
      </c>
    </row>
    <row r="115" spans="1:40" s="86" customFormat="1" ht="36" customHeight="1">
      <c r="A115" s="84"/>
      <c r="B115" s="135" t="s">
        <v>165</v>
      </c>
      <c r="C115" s="84"/>
      <c r="D115" s="84" t="s">
        <v>58</v>
      </c>
      <c r="E115" s="145" t="s">
        <v>134</v>
      </c>
      <c r="F115" s="129" t="s">
        <v>164</v>
      </c>
      <c r="G115" s="84" t="s">
        <v>507</v>
      </c>
      <c r="H115" s="84">
        <v>2</v>
      </c>
      <c r="I115" s="84">
        <v>0</v>
      </c>
      <c r="J115" s="84">
        <v>32</v>
      </c>
      <c r="K115" s="84">
        <v>0</v>
      </c>
      <c r="L115" s="94">
        <f t="shared" si="23"/>
        <v>0</v>
      </c>
      <c r="M115" s="94">
        <f t="shared" si="19"/>
        <v>32</v>
      </c>
      <c r="N115" s="94">
        <f t="shared" si="24"/>
        <v>0.8125</v>
      </c>
      <c r="O115" s="95">
        <f t="shared" si="25"/>
        <v>0.8125</v>
      </c>
      <c r="P115" s="84">
        <v>13</v>
      </c>
      <c r="Q115" s="94">
        <f t="shared" si="34"/>
        <v>2</v>
      </c>
      <c r="R115" s="94">
        <f t="shared" si="34"/>
        <v>0</v>
      </c>
      <c r="S115" s="94">
        <f t="shared" si="20"/>
        <v>26</v>
      </c>
      <c r="T115" s="94">
        <f t="shared" si="21"/>
        <v>0</v>
      </c>
      <c r="U115" s="94">
        <f t="shared" si="22"/>
        <v>0</v>
      </c>
      <c r="V115" s="94">
        <f t="shared" si="26"/>
        <v>26</v>
      </c>
      <c r="W115" s="94"/>
      <c r="X115" s="94">
        <v>190000</v>
      </c>
      <c r="Y115" s="94">
        <f t="shared" si="27"/>
        <v>0</v>
      </c>
      <c r="Z115" s="94">
        <f t="shared" si="28"/>
        <v>0</v>
      </c>
      <c r="AA115" s="94">
        <f t="shared" si="29"/>
        <v>0</v>
      </c>
      <c r="AB115" s="107"/>
      <c r="AC115" s="96" t="s">
        <v>685</v>
      </c>
      <c r="AD115" s="84"/>
      <c r="AE115" s="94">
        <f t="shared" si="30"/>
        <v>0</v>
      </c>
      <c r="AF115" s="84"/>
      <c r="AG115" s="94">
        <f t="shared" si="31"/>
        <v>0</v>
      </c>
      <c r="AH115" s="84"/>
      <c r="AI115" s="94">
        <f t="shared" si="32"/>
        <v>0</v>
      </c>
      <c r="AJ115" s="84"/>
      <c r="AK115" s="94">
        <f t="shared" si="33"/>
        <v>0</v>
      </c>
      <c r="AL115" s="85"/>
      <c r="AM115" s="84">
        <v>13</v>
      </c>
      <c r="AN115" s="84">
        <v>32</v>
      </c>
    </row>
    <row r="116" spans="1:40" s="86" customFormat="1" ht="36" customHeight="1">
      <c r="A116" s="84"/>
      <c r="B116" s="135" t="s">
        <v>165</v>
      </c>
      <c r="C116" s="84">
        <v>652682464</v>
      </c>
      <c r="D116" s="84"/>
      <c r="E116" s="145" t="s">
        <v>134</v>
      </c>
      <c r="F116" s="129" t="s">
        <v>164</v>
      </c>
      <c r="G116" s="84">
        <v>32</v>
      </c>
      <c r="H116" s="84">
        <v>2</v>
      </c>
      <c r="I116" s="84">
        <v>0</v>
      </c>
      <c r="J116" s="84">
        <v>32</v>
      </c>
      <c r="K116" s="84">
        <v>0</v>
      </c>
      <c r="L116" s="94">
        <f t="shared" si="23"/>
        <v>0</v>
      </c>
      <c r="M116" s="94">
        <f t="shared" si="19"/>
        <v>32</v>
      </c>
      <c r="N116" s="94">
        <f t="shared" si="24"/>
        <v>0.875</v>
      </c>
      <c r="O116" s="95">
        <f t="shared" si="25"/>
        <v>0.875</v>
      </c>
      <c r="P116" s="84">
        <v>14</v>
      </c>
      <c r="Q116" s="94">
        <f t="shared" si="34"/>
        <v>2</v>
      </c>
      <c r="R116" s="94">
        <f t="shared" si="34"/>
        <v>0</v>
      </c>
      <c r="S116" s="94">
        <f t="shared" si="20"/>
        <v>28</v>
      </c>
      <c r="T116" s="94">
        <f t="shared" si="21"/>
        <v>0</v>
      </c>
      <c r="U116" s="94">
        <f t="shared" si="22"/>
        <v>0</v>
      </c>
      <c r="V116" s="94">
        <f t="shared" si="26"/>
        <v>28</v>
      </c>
      <c r="W116" s="94"/>
      <c r="X116" s="94">
        <v>190000</v>
      </c>
      <c r="Y116" s="94">
        <f t="shared" si="27"/>
        <v>0</v>
      </c>
      <c r="Z116" s="94">
        <f t="shared" si="28"/>
        <v>0</v>
      </c>
      <c r="AA116" s="94">
        <f t="shared" si="29"/>
        <v>0</v>
      </c>
      <c r="AB116" s="107"/>
      <c r="AC116" s="96" t="s">
        <v>685</v>
      </c>
      <c r="AD116" s="84"/>
      <c r="AE116" s="94">
        <f t="shared" si="30"/>
        <v>0</v>
      </c>
      <c r="AF116" s="84"/>
      <c r="AG116" s="94">
        <f t="shared" si="31"/>
        <v>0</v>
      </c>
      <c r="AH116" s="84"/>
      <c r="AI116" s="94">
        <f t="shared" si="32"/>
        <v>0</v>
      </c>
      <c r="AJ116" s="84"/>
      <c r="AK116" s="94">
        <f t="shared" si="33"/>
        <v>0</v>
      </c>
      <c r="AL116" s="85"/>
      <c r="AM116" s="84">
        <v>14</v>
      </c>
      <c r="AN116" s="84">
        <v>32</v>
      </c>
    </row>
    <row r="117" spans="1:40" ht="36" customHeight="1">
      <c r="A117" s="79"/>
      <c r="B117" s="134" t="s">
        <v>388</v>
      </c>
      <c r="C117" s="79">
        <v>651805538</v>
      </c>
      <c r="D117" s="79">
        <v>9155615390</v>
      </c>
      <c r="E117" s="144" t="s">
        <v>134</v>
      </c>
      <c r="F117" s="128" t="s">
        <v>65</v>
      </c>
      <c r="G117" s="79">
        <v>22</v>
      </c>
      <c r="H117" s="79">
        <v>1</v>
      </c>
      <c r="I117" s="79">
        <v>1</v>
      </c>
      <c r="J117" s="79">
        <v>16</v>
      </c>
      <c r="K117" s="79">
        <v>48</v>
      </c>
      <c r="L117" s="91">
        <f t="shared" si="23"/>
        <v>32</v>
      </c>
      <c r="M117" s="91">
        <f t="shared" si="19"/>
        <v>48</v>
      </c>
      <c r="N117" s="91">
        <f t="shared" si="24"/>
        <v>0.9375</v>
      </c>
      <c r="O117" s="92">
        <f t="shared" si="25"/>
        <v>0.9375</v>
      </c>
      <c r="P117" s="79">
        <v>15</v>
      </c>
      <c r="Q117" s="91">
        <f t="shared" si="34"/>
        <v>1</v>
      </c>
      <c r="R117" s="91">
        <f t="shared" si="34"/>
        <v>1</v>
      </c>
      <c r="S117" s="91">
        <f t="shared" si="20"/>
        <v>15</v>
      </c>
      <c r="T117" s="91">
        <f t="shared" si="21"/>
        <v>45</v>
      </c>
      <c r="U117" s="91">
        <f t="shared" si="22"/>
        <v>30</v>
      </c>
      <c r="V117" s="91">
        <f t="shared" si="26"/>
        <v>45</v>
      </c>
      <c r="W117" s="91">
        <f>SUM(V117:V119)</f>
        <v>117</v>
      </c>
      <c r="X117" s="91">
        <v>190000</v>
      </c>
      <c r="Y117" s="91">
        <f t="shared" si="27"/>
        <v>22230000</v>
      </c>
      <c r="Z117" s="91">
        <f t="shared" si="28"/>
        <v>2223000</v>
      </c>
      <c r="AA117" s="91">
        <f t="shared" si="29"/>
        <v>20007000</v>
      </c>
      <c r="AB117" s="106"/>
      <c r="AC117" s="93" t="s">
        <v>685</v>
      </c>
      <c r="AD117" s="79"/>
      <c r="AE117" s="91">
        <f t="shared" si="30"/>
        <v>0</v>
      </c>
      <c r="AF117" s="79"/>
      <c r="AG117" s="91">
        <f t="shared" si="31"/>
        <v>0</v>
      </c>
      <c r="AH117" s="79"/>
      <c r="AI117" s="91">
        <f t="shared" si="32"/>
        <v>0</v>
      </c>
      <c r="AJ117" s="79"/>
      <c r="AK117" s="91">
        <f t="shared" si="33"/>
        <v>0</v>
      </c>
      <c r="AL117" s="80"/>
      <c r="AM117" s="79">
        <v>15</v>
      </c>
      <c r="AN117" s="79">
        <v>64</v>
      </c>
    </row>
    <row r="118" spans="1:40" ht="36" customHeight="1">
      <c r="A118" s="79"/>
      <c r="B118" s="134" t="s">
        <v>388</v>
      </c>
      <c r="C118" s="79">
        <v>651805538</v>
      </c>
      <c r="D118" s="79"/>
      <c r="E118" s="144" t="s">
        <v>134</v>
      </c>
      <c r="F118" s="128" t="s">
        <v>68</v>
      </c>
      <c r="G118" s="79">
        <v>7</v>
      </c>
      <c r="H118" s="79">
        <v>3</v>
      </c>
      <c r="I118" s="79">
        <v>0</v>
      </c>
      <c r="J118" s="79">
        <v>48</v>
      </c>
      <c r="K118" s="79">
        <v>0</v>
      </c>
      <c r="L118" s="91">
        <f t="shared" si="23"/>
        <v>0</v>
      </c>
      <c r="M118" s="91">
        <f t="shared" si="19"/>
        <v>48</v>
      </c>
      <c r="N118" s="91">
        <f t="shared" si="24"/>
        <v>0.625</v>
      </c>
      <c r="O118" s="92">
        <f t="shared" si="25"/>
        <v>0.625</v>
      </c>
      <c r="P118" s="79">
        <v>10</v>
      </c>
      <c r="Q118" s="91">
        <f t="shared" si="34"/>
        <v>3</v>
      </c>
      <c r="R118" s="91">
        <f t="shared" si="34"/>
        <v>0</v>
      </c>
      <c r="S118" s="91">
        <f t="shared" si="20"/>
        <v>30</v>
      </c>
      <c r="T118" s="91">
        <f t="shared" si="21"/>
        <v>0</v>
      </c>
      <c r="U118" s="91">
        <f t="shared" si="22"/>
        <v>0</v>
      </c>
      <c r="V118" s="91">
        <f t="shared" si="26"/>
        <v>30</v>
      </c>
      <c r="W118" s="91"/>
      <c r="X118" s="91">
        <v>190000</v>
      </c>
      <c r="Y118" s="91">
        <f t="shared" si="27"/>
        <v>0</v>
      </c>
      <c r="Z118" s="91">
        <f t="shared" si="28"/>
        <v>0</v>
      </c>
      <c r="AA118" s="91">
        <f t="shared" si="29"/>
        <v>0</v>
      </c>
      <c r="AB118" s="106"/>
      <c r="AC118" s="93" t="s">
        <v>685</v>
      </c>
      <c r="AD118" s="79"/>
      <c r="AE118" s="91">
        <f t="shared" si="30"/>
        <v>0</v>
      </c>
      <c r="AF118" s="79"/>
      <c r="AG118" s="91">
        <f t="shared" si="31"/>
        <v>0</v>
      </c>
      <c r="AH118" s="79"/>
      <c r="AI118" s="91">
        <f t="shared" si="32"/>
        <v>0</v>
      </c>
      <c r="AJ118" s="79"/>
      <c r="AK118" s="91">
        <f t="shared" si="33"/>
        <v>0</v>
      </c>
      <c r="AL118" s="80"/>
      <c r="AM118" s="79">
        <v>10</v>
      </c>
      <c r="AN118" s="79">
        <v>48</v>
      </c>
    </row>
    <row r="119" spans="1:40" ht="36" customHeight="1">
      <c r="A119" s="79"/>
      <c r="B119" s="134" t="s">
        <v>388</v>
      </c>
      <c r="C119" s="79">
        <v>651805538</v>
      </c>
      <c r="D119" s="79"/>
      <c r="E119" s="144" t="s">
        <v>134</v>
      </c>
      <c r="F119" s="128" t="s">
        <v>445</v>
      </c>
      <c r="G119" s="79" t="s">
        <v>446</v>
      </c>
      <c r="H119" s="79">
        <v>1</v>
      </c>
      <c r="I119" s="79">
        <v>1</v>
      </c>
      <c r="J119" s="79">
        <v>16</v>
      </c>
      <c r="K119" s="79">
        <v>48</v>
      </c>
      <c r="L119" s="91">
        <f t="shared" si="23"/>
        <v>32</v>
      </c>
      <c r="M119" s="91">
        <f t="shared" si="19"/>
        <v>48</v>
      </c>
      <c r="N119" s="91">
        <f t="shared" si="24"/>
        <v>0.875</v>
      </c>
      <c r="O119" s="92">
        <f t="shared" si="25"/>
        <v>0.875</v>
      </c>
      <c r="P119" s="79">
        <v>14</v>
      </c>
      <c r="Q119" s="91">
        <f t="shared" si="34"/>
        <v>1</v>
      </c>
      <c r="R119" s="91">
        <f t="shared" si="34"/>
        <v>1</v>
      </c>
      <c r="S119" s="91">
        <f t="shared" si="20"/>
        <v>14</v>
      </c>
      <c r="T119" s="91">
        <f t="shared" si="21"/>
        <v>42</v>
      </c>
      <c r="U119" s="91">
        <f t="shared" si="22"/>
        <v>28</v>
      </c>
      <c r="V119" s="91">
        <f t="shared" si="26"/>
        <v>42</v>
      </c>
      <c r="W119" s="91"/>
      <c r="X119" s="91">
        <v>190000</v>
      </c>
      <c r="Y119" s="91">
        <f t="shared" si="27"/>
        <v>0</v>
      </c>
      <c r="Z119" s="91">
        <f t="shared" si="28"/>
        <v>0</v>
      </c>
      <c r="AA119" s="91">
        <f t="shared" si="29"/>
        <v>0</v>
      </c>
      <c r="AB119" s="106"/>
      <c r="AC119" s="93" t="s">
        <v>685</v>
      </c>
      <c r="AD119" s="79"/>
      <c r="AE119" s="91">
        <f t="shared" si="30"/>
        <v>0</v>
      </c>
      <c r="AF119" s="79"/>
      <c r="AG119" s="91">
        <f t="shared" si="31"/>
        <v>0</v>
      </c>
      <c r="AH119" s="79"/>
      <c r="AI119" s="91">
        <f t="shared" si="32"/>
        <v>0</v>
      </c>
      <c r="AJ119" s="79"/>
      <c r="AK119" s="91">
        <f t="shared" si="33"/>
        <v>0</v>
      </c>
      <c r="AL119" s="80"/>
      <c r="AM119" s="79">
        <v>14</v>
      </c>
      <c r="AN119" s="79">
        <v>64</v>
      </c>
    </row>
    <row r="120" spans="1:40" s="86" customFormat="1" ht="36" customHeight="1">
      <c r="A120" s="84"/>
      <c r="B120" s="135" t="s">
        <v>160</v>
      </c>
      <c r="C120" s="84">
        <v>3719601544</v>
      </c>
      <c r="D120" s="84">
        <v>9153407066</v>
      </c>
      <c r="E120" s="145" t="s">
        <v>134</v>
      </c>
      <c r="F120" s="129" t="s">
        <v>159</v>
      </c>
      <c r="G120" s="84">
        <v>10</v>
      </c>
      <c r="H120" s="84">
        <v>1</v>
      </c>
      <c r="I120" s="84">
        <v>1</v>
      </c>
      <c r="J120" s="84">
        <v>16</v>
      </c>
      <c r="K120" s="84">
        <v>48</v>
      </c>
      <c r="L120" s="94">
        <f t="shared" si="23"/>
        <v>32</v>
      </c>
      <c r="M120" s="94">
        <f t="shared" si="19"/>
        <v>48</v>
      </c>
      <c r="N120" s="94">
        <f t="shared" si="24"/>
        <v>0.875</v>
      </c>
      <c r="O120" s="95">
        <f t="shared" si="25"/>
        <v>0.875</v>
      </c>
      <c r="P120" s="84">
        <v>14</v>
      </c>
      <c r="Q120" s="94">
        <f t="shared" si="34"/>
        <v>1</v>
      </c>
      <c r="R120" s="94">
        <f t="shared" si="34"/>
        <v>1</v>
      </c>
      <c r="S120" s="94">
        <f t="shared" si="20"/>
        <v>14</v>
      </c>
      <c r="T120" s="94">
        <f t="shared" si="21"/>
        <v>42</v>
      </c>
      <c r="U120" s="94">
        <f t="shared" si="22"/>
        <v>28</v>
      </c>
      <c r="V120" s="94">
        <f t="shared" si="26"/>
        <v>42</v>
      </c>
      <c r="W120" s="94">
        <f>V120</f>
        <v>42</v>
      </c>
      <c r="X120" s="94">
        <v>190000</v>
      </c>
      <c r="Y120" s="94">
        <f t="shared" si="27"/>
        <v>7980000</v>
      </c>
      <c r="Z120" s="94">
        <f t="shared" si="28"/>
        <v>798000</v>
      </c>
      <c r="AA120" s="94">
        <f t="shared" si="29"/>
        <v>7182000</v>
      </c>
      <c r="AB120" s="107"/>
      <c r="AC120" s="96" t="s">
        <v>685</v>
      </c>
      <c r="AD120" s="84"/>
      <c r="AE120" s="94">
        <f t="shared" si="30"/>
        <v>0</v>
      </c>
      <c r="AF120" s="84"/>
      <c r="AG120" s="94">
        <f t="shared" si="31"/>
        <v>0</v>
      </c>
      <c r="AH120" s="84"/>
      <c r="AI120" s="94">
        <f t="shared" si="32"/>
        <v>0</v>
      </c>
      <c r="AJ120" s="84"/>
      <c r="AK120" s="94">
        <f t="shared" si="33"/>
        <v>0</v>
      </c>
      <c r="AL120" s="85"/>
      <c r="AM120" s="84">
        <v>14</v>
      </c>
      <c r="AN120" s="84">
        <v>64</v>
      </c>
    </row>
    <row r="121" spans="1:40" ht="36" customHeight="1">
      <c r="A121" s="79"/>
      <c r="B121" s="134" t="s">
        <v>114</v>
      </c>
      <c r="C121" s="79">
        <v>651780713</v>
      </c>
      <c r="D121" s="79">
        <v>9155622150</v>
      </c>
      <c r="E121" s="144" t="s">
        <v>87</v>
      </c>
      <c r="F121" s="128" t="s">
        <v>113</v>
      </c>
      <c r="G121" s="79">
        <v>9</v>
      </c>
      <c r="H121" s="79">
        <v>2</v>
      </c>
      <c r="I121" s="79">
        <v>0</v>
      </c>
      <c r="J121" s="79">
        <v>32</v>
      </c>
      <c r="K121" s="79">
        <v>0</v>
      </c>
      <c r="L121" s="91">
        <f t="shared" si="23"/>
        <v>0</v>
      </c>
      <c r="M121" s="91">
        <f t="shared" si="19"/>
        <v>32</v>
      </c>
      <c r="N121" s="91">
        <f t="shared" si="24"/>
        <v>0.8125</v>
      </c>
      <c r="O121" s="92">
        <f t="shared" si="25"/>
        <v>0.8125</v>
      </c>
      <c r="P121" s="79">
        <v>13</v>
      </c>
      <c r="Q121" s="91">
        <f t="shared" si="34"/>
        <v>2</v>
      </c>
      <c r="R121" s="91">
        <f t="shared" si="34"/>
        <v>0</v>
      </c>
      <c r="S121" s="91">
        <f t="shared" si="20"/>
        <v>26</v>
      </c>
      <c r="T121" s="91">
        <f t="shared" si="21"/>
        <v>0</v>
      </c>
      <c r="U121" s="91">
        <f t="shared" si="22"/>
        <v>0</v>
      </c>
      <c r="V121" s="91">
        <f t="shared" si="26"/>
        <v>26</v>
      </c>
      <c r="W121" s="91">
        <v>107</v>
      </c>
      <c r="X121" s="91">
        <v>280000</v>
      </c>
      <c r="Y121" s="91">
        <f t="shared" si="27"/>
        <v>32480000</v>
      </c>
      <c r="Z121" s="91">
        <f t="shared" si="28"/>
        <v>3248000</v>
      </c>
      <c r="AA121" s="91">
        <f t="shared" si="29"/>
        <v>29232000</v>
      </c>
      <c r="AB121" s="106"/>
      <c r="AC121" s="93" t="s">
        <v>685</v>
      </c>
      <c r="AD121" s="79">
        <v>3</v>
      </c>
      <c r="AE121" s="91">
        <f t="shared" si="30"/>
        <v>2520000</v>
      </c>
      <c r="AF121" s="79"/>
      <c r="AG121" s="91">
        <f t="shared" si="31"/>
        <v>0</v>
      </c>
      <c r="AH121" s="79"/>
      <c r="AI121" s="91">
        <f t="shared" si="32"/>
        <v>0</v>
      </c>
      <c r="AJ121" s="79"/>
      <c r="AK121" s="91">
        <f t="shared" si="33"/>
        <v>0</v>
      </c>
      <c r="AL121" s="80"/>
      <c r="AM121" s="79">
        <v>13</v>
      </c>
      <c r="AN121" s="79">
        <v>32</v>
      </c>
    </row>
    <row r="122" spans="1:40" ht="36" customHeight="1">
      <c r="A122" s="79"/>
      <c r="B122" s="134" t="s">
        <v>114</v>
      </c>
      <c r="C122" s="79">
        <v>651780713</v>
      </c>
      <c r="D122" s="79"/>
      <c r="E122" s="144" t="s">
        <v>87</v>
      </c>
      <c r="F122" s="128" t="s">
        <v>115</v>
      </c>
      <c r="G122" s="79">
        <v>22</v>
      </c>
      <c r="H122" s="79">
        <v>1</v>
      </c>
      <c r="I122" s="79">
        <v>1</v>
      </c>
      <c r="J122" s="79">
        <v>16</v>
      </c>
      <c r="K122" s="79">
        <v>32</v>
      </c>
      <c r="L122" s="91">
        <f t="shared" si="23"/>
        <v>21.333333333333332</v>
      </c>
      <c r="M122" s="91">
        <f t="shared" si="19"/>
        <v>37.333333333333329</v>
      </c>
      <c r="N122" s="91">
        <f t="shared" si="24"/>
        <v>0.875</v>
      </c>
      <c r="O122" s="92">
        <f t="shared" si="25"/>
        <v>0.875</v>
      </c>
      <c r="P122" s="79">
        <v>14</v>
      </c>
      <c r="Q122" s="91">
        <f t="shared" si="34"/>
        <v>1</v>
      </c>
      <c r="R122" s="91">
        <f t="shared" si="34"/>
        <v>1</v>
      </c>
      <c r="S122" s="91">
        <f t="shared" si="20"/>
        <v>14</v>
      </c>
      <c r="T122" s="91">
        <f t="shared" si="21"/>
        <v>28</v>
      </c>
      <c r="U122" s="91">
        <f t="shared" si="22"/>
        <v>18.666666666666664</v>
      </c>
      <c r="V122" s="91">
        <f t="shared" si="26"/>
        <v>32.666666666666664</v>
      </c>
      <c r="W122" s="91"/>
      <c r="X122" s="91">
        <v>280000</v>
      </c>
      <c r="Y122" s="91">
        <f t="shared" si="27"/>
        <v>0</v>
      </c>
      <c r="Z122" s="91">
        <f t="shared" si="28"/>
        <v>0</v>
      </c>
      <c r="AA122" s="91">
        <f t="shared" si="29"/>
        <v>0</v>
      </c>
      <c r="AB122" s="106"/>
      <c r="AC122" s="93" t="s">
        <v>685</v>
      </c>
      <c r="AD122" s="79"/>
      <c r="AE122" s="91">
        <f t="shared" si="30"/>
        <v>0</v>
      </c>
      <c r="AF122" s="79"/>
      <c r="AG122" s="91">
        <f t="shared" si="31"/>
        <v>0</v>
      </c>
      <c r="AH122" s="79"/>
      <c r="AI122" s="91">
        <f t="shared" si="32"/>
        <v>0</v>
      </c>
      <c r="AJ122" s="79"/>
      <c r="AK122" s="91">
        <f t="shared" si="33"/>
        <v>0</v>
      </c>
      <c r="AL122" s="80"/>
      <c r="AM122" s="79">
        <v>14</v>
      </c>
      <c r="AN122" s="79">
        <v>48</v>
      </c>
    </row>
    <row r="123" spans="1:40" ht="36" customHeight="1">
      <c r="A123" s="79"/>
      <c r="B123" s="134" t="s">
        <v>114</v>
      </c>
      <c r="C123" s="79">
        <v>651780713</v>
      </c>
      <c r="D123" s="79"/>
      <c r="E123" s="144" t="s">
        <v>87</v>
      </c>
      <c r="F123" s="128" t="s">
        <v>116</v>
      </c>
      <c r="G123" s="79">
        <v>10</v>
      </c>
      <c r="H123" s="79">
        <v>2</v>
      </c>
      <c r="I123" s="79">
        <v>0</v>
      </c>
      <c r="J123" s="79">
        <v>32</v>
      </c>
      <c r="K123" s="79">
        <v>0</v>
      </c>
      <c r="L123" s="91">
        <f t="shared" si="23"/>
        <v>0</v>
      </c>
      <c r="M123" s="91">
        <f t="shared" si="19"/>
        <v>32</v>
      </c>
      <c r="N123" s="91">
        <f t="shared" si="24"/>
        <v>0.6875</v>
      </c>
      <c r="O123" s="92">
        <f t="shared" si="25"/>
        <v>0.6875</v>
      </c>
      <c r="P123" s="79">
        <v>11</v>
      </c>
      <c r="Q123" s="91">
        <f t="shared" si="34"/>
        <v>2</v>
      </c>
      <c r="R123" s="91">
        <f t="shared" si="34"/>
        <v>0</v>
      </c>
      <c r="S123" s="91">
        <f t="shared" si="20"/>
        <v>22</v>
      </c>
      <c r="T123" s="91">
        <f t="shared" si="21"/>
        <v>0</v>
      </c>
      <c r="U123" s="91">
        <f t="shared" si="22"/>
        <v>0</v>
      </c>
      <c r="V123" s="91">
        <f t="shared" si="26"/>
        <v>22</v>
      </c>
      <c r="W123" s="91"/>
      <c r="X123" s="91">
        <v>280000</v>
      </c>
      <c r="Y123" s="91">
        <f t="shared" si="27"/>
        <v>0</v>
      </c>
      <c r="Z123" s="91">
        <f t="shared" si="28"/>
        <v>0</v>
      </c>
      <c r="AA123" s="91">
        <f t="shared" si="29"/>
        <v>0</v>
      </c>
      <c r="AB123" s="106"/>
      <c r="AC123" s="93" t="s">
        <v>685</v>
      </c>
      <c r="AD123" s="79"/>
      <c r="AE123" s="91">
        <f t="shared" si="30"/>
        <v>0</v>
      </c>
      <c r="AF123" s="79"/>
      <c r="AG123" s="91">
        <f t="shared" si="31"/>
        <v>0</v>
      </c>
      <c r="AH123" s="79"/>
      <c r="AI123" s="91">
        <f t="shared" si="32"/>
        <v>0</v>
      </c>
      <c r="AJ123" s="79"/>
      <c r="AK123" s="91">
        <f t="shared" si="33"/>
        <v>0</v>
      </c>
      <c r="AL123" s="80"/>
      <c r="AM123" s="79">
        <v>11</v>
      </c>
      <c r="AN123" s="79">
        <v>32</v>
      </c>
    </row>
    <row r="124" spans="1:40" ht="36" customHeight="1">
      <c r="A124" s="79"/>
      <c r="B124" s="134" t="s">
        <v>114</v>
      </c>
      <c r="C124" s="79">
        <v>651780713</v>
      </c>
      <c r="D124" s="79"/>
      <c r="E124" s="144" t="s">
        <v>87</v>
      </c>
      <c r="F124" s="128" t="s">
        <v>118</v>
      </c>
      <c r="G124" s="79">
        <v>6</v>
      </c>
      <c r="H124" s="79">
        <v>2</v>
      </c>
      <c r="I124" s="79">
        <v>0</v>
      </c>
      <c r="J124" s="79">
        <v>32</v>
      </c>
      <c r="K124" s="79">
        <v>0</v>
      </c>
      <c r="L124" s="91">
        <f t="shared" si="23"/>
        <v>0</v>
      </c>
      <c r="M124" s="91">
        <f t="shared" si="19"/>
        <v>32</v>
      </c>
      <c r="N124" s="91">
        <f t="shared" si="24"/>
        <v>0.8125</v>
      </c>
      <c r="O124" s="92">
        <f t="shared" si="25"/>
        <v>0.8125</v>
      </c>
      <c r="P124" s="79">
        <v>13</v>
      </c>
      <c r="Q124" s="91">
        <f t="shared" si="34"/>
        <v>2</v>
      </c>
      <c r="R124" s="91">
        <f t="shared" si="34"/>
        <v>0</v>
      </c>
      <c r="S124" s="91">
        <f t="shared" si="20"/>
        <v>26</v>
      </c>
      <c r="T124" s="91">
        <f t="shared" si="21"/>
        <v>0</v>
      </c>
      <c r="U124" s="91">
        <f t="shared" si="22"/>
        <v>0</v>
      </c>
      <c r="V124" s="91">
        <f t="shared" si="26"/>
        <v>26</v>
      </c>
      <c r="W124" s="91"/>
      <c r="X124" s="91">
        <v>280000</v>
      </c>
      <c r="Y124" s="91">
        <f t="shared" si="27"/>
        <v>0</v>
      </c>
      <c r="Z124" s="91">
        <f t="shared" si="28"/>
        <v>0</v>
      </c>
      <c r="AA124" s="91">
        <f t="shared" si="29"/>
        <v>0</v>
      </c>
      <c r="AB124" s="106"/>
      <c r="AC124" s="93" t="s">
        <v>685</v>
      </c>
      <c r="AD124" s="79"/>
      <c r="AE124" s="91">
        <f t="shared" si="30"/>
        <v>0</v>
      </c>
      <c r="AF124" s="79"/>
      <c r="AG124" s="91">
        <f t="shared" si="31"/>
        <v>0</v>
      </c>
      <c r="AH124" s="79"/>
      <c r="AI124" s="91">
        <f t="shared" si="32"/>
        <v>0</v>
      </c>
      <c r="AJ124" s="79"/>
      <c r="AK124" s="91">
        <f t="shared" si="33"/>
        <v>0</v>
      </c>
      <c r="AL124" s="80"/>
      <c r="AM124" s="79">
        <v>13</v>
      </c>
      <c r="AN124" s="79">
        <v>32</v>
      </c>
    </row>
    <row r="125" spans="1:40" ht="36" customHeight="1">
      <c r="A125" s="79"/>
      <c r="B125" s="134" t="s">
        <v>114</v>
      </c>
      <c r="C125" s="79">
        <v>651780713</v>
      </c>
      <c r="D125" s="79"/>
      <c r="E125" s="144" t="s">
        <v>87</v>
      </c>
      <c r="F125" s="128" t="s">
        <v>81</v>
      </c>
      <c r="G125" s="79">
        <v>3</v>
      </c>
      <c r="H125" s="79">
        <v>0</v>
      </c>
      <c r="I125" s="79">
        <v>2</v>
      </c>
      <c r="J125" s="79">
        <v>0</v>
      </c>
      <c r="K125" s="79">
        <v>240</v>
      </c>
      <c r="L125" s="91">
        <f t="shared" si="23"/>
        <v>160</v>
      </c>
      <c r="M125" s="91">
        <f t="shared" si="19"/>
        <v>160</v>
      </c>
      <c r="N125" s="91">
        <f t="shared" si="24"/>
        <v>0</v>
      </c>
      <c r="O125" s="92">
        <f t="shared" si="25"/>
        <v>0</v>
      </c>
      <c r="P125" s="79"/>
      <c r="Q125" s="91">
        <f t="shared" si="34"/>
        <v>0</v>
      </c>
      <c r="R125" s="91">
        <f t="shared" si="34"/>
        <v>2</v>
      </c>
      <c r="S125" s="91">
        <f t="shared" si="20"/>
        <v>0</v>
      </c>
      <c r="T125" s="91">
        <f t="shared" si="21"/>
        <v>0</v>
      </c>
      <c r="U125" s="91">
        <f t="shared" si="22"/>
        <v>0</v>
      </c>
      <c r="V125" s="91">
        <f t="shared" si="26"/>
        <v>0</v>
      </c>
      <c r="W125" s="91"/>
      <c r="X125" s="91">
        <v>280000</v>
      </c>
      <c r="Y125" s="91">
        <f t="shared" si="27"/>
        <v>0</v>
      </c>
      <c r="Z125" s="91">
        <f t="shared" si="28"/>
        <v>0</v>
      </c>
      <c r="AA125" s="91">
        <f t="shared" si="29"/>
        <v>0</v>
      </c>
      <c r="AB125" s="106"/>
      <c r="AC125" s="93" t="s">
        <v>685</v>
      </c>
      <c r="AD125" s="79"/>
      <c r="AE125" s="91">
        <f t="shared" si="30"/>
        <v>0</v>
      </c>
      <c r="AF125" s="79"/>
      <c r="AG125" s="91">
        <f t="shared" si="31"/>
        <v>0</v>
      </c>
      <c r="AH125" s="79"/>
      <c r="AI125" s="91">
        <f t="shared" si="32"/>
        <v>0</v>
      </c>
      <c r="AJ125" s="79"/>
      <c r="AK125" s="91">
        <f t="shared" si="33"/>
        <v>0</v>
      </c>
      <c r="AL125" s="80"/>
      <c r="AM125" s="79">
        <v>3</v>
      </c>
      <c r="AN125" s="79">
        <v>240</v>
      </c>
    </row>
    <row r="126" spans="1:40" s="86" customFormat="1" ht="36" customHeight="1">
      <c r="A126" s="84"/>
      <c r="B126" s="135" t="s">
        <v>211</v>
      </c>
      <c r="C126" s="84">
        <v>651866871</v>
      </c>
      <c r="D126" s="84">
        <v>9155061774</v>
      </c>
      <c r="E126" s="145" t="s">
        <v>134</v>
      </c>
      <c r="F126" s="129" t="s">
        <v>210</v>
      </c>
      <c r="G126" s="84">
        <v>12</v>
      </c>
      <c r="H126" s="84">
        <v>2</v>
      </c>
      <c r="I126" s="84">
        <v>0</v>
      </c>
      <c r="J126" s="84">
        <v>32</v>
      </c>
      <c r="K126" s="84">
        <v>0</v>
      </c>
      <c r="L126" s="94">
        <f t="shared" si="23"/>
        <v>0</v>
      </c>
      <c r="M126" s="94">
        <f t="shared" si="19"/>
        <v>32</v>
      </c>
      <c r="N126" s="94">
        <f t="shared" si="24"/>
        <v>0.75</v>
      </c>
      <c r="O126" s="95">
        <f t="shared" si="25"/>
        <v>0.75</v>
      </c>
      <c r="P126" s="84">
        <v>12</v>
      </c>
      <c r="Q126" s="94">
        <f t="shared" si="34"/>
        <v>2</v>
      </c>
      <c r="R126" s="94">
        <f t="shared" si="34"/>
        <v>0</v>
      </c>
      <c r="S126" s="94">
        <f t="shared" si="20"/>
        <v>24</v>
      </c>
      <c r="T126" s="94">
        <f t="shared" si="21"/>
        <v>0</v>
      </c>
      <c r="U126" s="94">
        <f t="shared" si="22"/>
        <v>0</v>
      </c>
      <c r="V126" s="94">
        <f t="shared" si="26"/>
        <v>24</v>
      </c>
      <c r="W126" s="94">
        <v>24</v>
      </c>
      <c r="X126" s="94">
        <v>190000</v>
      </c>
      <c r="Y126" s="94">
        <f t="shared" si="27"/>
        <v>6270000</v>
      </c>
      <c r="Z126" s="94">
        <f t="shared" si="28"/>
        <v>627000</v>
      </c>
      <c r="AA126" s="94">
        <f t="shared" si="29"/>
        <v>5643000</v>
      </c>
      <c r="AB126" s="107"/>
      <c r="AC126" s="96" t="s">
        <v>685</v>
      </c>
      <c r="AD126" s="84">
        <v>3</v>
      </c>
      <c r="AE126" s="94">
        <f t="shared" si="30"/>
        <v>1710000</v>
      </c>
      <c r="AF126" s="84"/>
      <c r="AG126" s="94">
        <f t="shared" si="31"/>
        <v>0</v>
      </c>
      <c r="AH126" s="84"/>
      <c r="AI126" s="94">
        <f t="shared" si="32"/>
        <v>0</v>
      </c>
      <c r="AJ126" s="84"/>
      <c r="AK126" s="94">
        <f t="shared" si="33"/>
        <v>0</v>
      </c>
      <c r="AL126" s="85"/>
      <c r="AM126" s="84">
        <v>12</v>
      </c>
      <c r="AN126" s="84">
        <v>32</v>
      </c>
    </row>
    <row r="127" spans="1:40" s="86" customFormat="1" ht="36" customHeight="1">
      <c r="A127" s="84"/>
      <c r="B127" s="135" t="s">
        <v>211</v>
      </c>
      <c r="C127" s="84"/>
      <c r="D127" s="84"/>
      <c r="E127" s="145" t="s">
        <v>134</v>
      </c>
      <c r="F127" s="129" t="s">
        <v>79</v>
      </c>
      <c r="G127" s="84">
        <v>3</v>
      </c>
      <c r="H127" s="84">
        <v>0</v>
      </c>
      <c r="I127" s="84">
        <v>2</v>
      </c>
      <c r="J127" s="84">
        <v>0</v>
      </c>
      <c r="K127" s="84">
        <v>240</v>
      </c>
      <c r="L127" s="94">
        <f t="shared" si="23"/>
        <v>160</v>
      </c>
      <c r="M127" s="94">
        <f t="shared" si="19"/>
        <v>160</v>
      </c>
      <c r="N127" s="94">
        <f t="shared" si="24"/>
        <v>0</v>
      </c>
      <c r="O127" s="95">
        <f t="shared" si="25"/>
        <v>0</v>
      </c>
      <c r="P127" s="84"/>
      <c r="Q127" s="94">
        <f t="shared" si="34"/>
        <v>0</v>
      </c>
      <c r="R127" s="94">
        <f t="shared" si="34"/>
        <v>2</v>
      </c>
      <c r="S127" s="94">
        <f t="shared" si="20"/>
        <v>0</v>
      </c>
      <c r="T127" s="94">
        <f t="shared" si="21"/>
        <v>0</v>
      </c>
      <c r="U127" s="94">
        <f t="shared" si="22"/>
        <v>0</v>
      </c>
      <c r="V127" s="94">
        <f t="shared" si="26"/>
        <v>0</v>
      </c>
      <c r="W127" s="94"/>
      <c r="X127" s="94">
        <v>190000</v>
      </c>
      <c r="Y127" s="94">
        <f t="shared" si="27"/>
        <v>0</v>
      </c>
      <c r="Z127" s="94">
        <f t="shared" si="28"/>
        <v>0</v>
      </c>
      <c r="AA127" s="94">
        <f t="shared" si="29"/>
        <v>0</v>
      </c>
      <c r="AB127" s="107"/>
      <c r="AC127" s="96" t="s">
        <v>685</v>
      </c>
      <c r="AD127" s="84"/>
      <c r="AE127" s="94">
        <f t="shared" si="30"/>
        <v>0</v>
      </c>
      <c r="AF127" s="84"/>
      <c r="AG127" s="94">
        <f t="shared" si="31"/>
        <v>0</v>
      </c>
      <c r="AH127" s="84"/>
      <c r="AI127" s="94">
        <f t="shared" si="32"/>
        <v>0</v>
      </c>
      <c r="AJ127" s="84"/>
      <c r="AK127" s="94">
        <f t="shared" si="33"/>
        <v>0</v>
      </c>
      <c r="AL127" s="85"/>
      <c r="AM127" s="84">
        <v>3</v>
      </c>
      <c r="AN127" s="84">
        <v>240</v>
      </c>
    </row>
    <row r="128" spans="1:40" ht="36" customHeight="1">
      <c r="A128" s="79"/>
      <c r="B128" s="134" t="s">
        <v>264</v>
      </c>
      <c r="C128" s="79">
        <v>651830176</v>
      </c>
      <c r="D128" s="79">
        <v>9155612070</v>
      </c>
      <c r="E128" s="144" t="s">
        <v>134</v>
      </c>
      <c r="F128" s="128" t="s">
        <v>263</v>
      </c>
      <c r="G128" s="79" t="s">
        <v>492</v>
      </c>
      <c r="H128" s="79">
        <v>3</v>
      </c>
      <c r="I128" s="79">
        <v>0</v>
      </c>
      <c r="J128" s="79">
        <v>48</v>
      </c>
      <c r="K128" s="79">
        <v>0</v>
      </c>
      <c r="L128" s="91">
        <f t="shared" si="23"/>
        <v>0</v>
      </c>
      <c r="M128" s="91">
        <f t="shared" si="19"/>
        <v>48</v>
      </c>
      <c r="N128" s="91">
        <f t="shared" si="24"/>
        <v>0.75</v>
      </c>
      <c r="O128" s="92">
        <f t="shared" si="25"/>
        <v>0.75</v>
      </c>
      <c r="P128" s="79">
        <v>12</v>
      </c>
      <c r="Q128" s="91">
        <f t="shared" si="34"/>
        <v>3</v>
      </c>
      <c r="R128" s="91">
        <f t="shared" si="34"/>
        <v>0</v>
      </c>
      <c r="S128" s="91">
        <f t="shared" si="20"/>
        <v>36</v>
      </c>
      <c r="T128" s="91">
        <f t="shared" si="21"/>
        <v>0</v>
      </c>
      <c r="U128" s="91">
        <f t="shared" si="22"/>
        <v>0</v>
      </c>
      <c r="V128" s="91">
        <f t="shared" si="26"/>
        <v>36</v>
      </c>
      <c r="W128" s="91">
        <f>SUM(V128:V129)</f>
        <v>72</v>
      </c>
      <c r="X128" s="91">
        <v>190000</v>
      </c>
      <c r="Y128" s="91">
        <f t="shared" si="27"/>
        <v>13680000</v>
      </c>
      <c r="Z128" s="91">
        <f t="shared" si="28"/>
        <v>1368000</v>
      </c>
      <c r="AA128" s="91">
        <f t="shared" si="29"/>
        <v>12312000</v>
      </c>
      <c r="AB128" s="106"/>
      <c r="AC128" s="93" t="s">
        <v>685</v>
      </c>
      <c r="AD128" s="79"/>
      <c r="AE128" s="91">
        <f t="shared" si="30"/>
        <v>0</v>
      </c>
      <c r="AF128" s="79"/>
      <c r="AG128" s="91">
        <f t="shared" si="31"/>
        <v>0</v>
      </c>
      <c r="AH128" s="79"/>
      <c r="AI128" s="91">
        <f t="shared" si="32"/>
        <v>0</v>
      </c>
      <c r="AJ128" s="79"/>
      <c r="AK128" s="91">
        <f t="shared" si="33"/>
        <v>0</v>
      </c>
      <c r="AL128" s="80"/>
      <c r="AM128" s="79">
        <v>12</v>
      </c>
      <c r="AN128" s="79">
        <v>48</v>
      </c>
    </row>
    <row r="129" spans="1:40" ht="36" customHeight="1">
      <c r="A129" s="79"/>
      <c r="B129" s="134" t="s">
        <v>264</v>
      </c>
      <c r="C129" s="79">
        <v>651830176</v>
      </c>
      <c r="D129" s="79"/>
      <c r="E129" s="144" t="s">
        <v>134</v>
      </c>
      <c r="F129" s="128" t="s">
        <v>263</v>
      </c>
      <c r="G129" s="79" t="s">
        <v>491</v>
      </c>
      <c r="H129" s="79">
        <v>3</v>
      </c>
      <c r="I129" s="79">
        <v>0</v>
      </c>
      <c r="J129" s="79">
        <v>48</v>
      </c>
      <c r="K129" s="79">
        <v>0</v>
      </c>
      <c r="L129" s="91">
        <f t="shared" si="23"/>
        <v>0</v>
      </c>
      <c r="M129" s="91">
        <f t="shared" ref="M129:M192" si="35">SUM(J129+L129)</f>
        <v>48</v>
      </c>
      <c r="N129" s="91">
        <f t="shared" si="24"/>
        <v>0.75</v>
      </c>
      <c r="O129" s="92">
        <f t="shared" si="25"/>
        <v>0.75</v>
      </c>
      <c r="P129" s="79">
        <v>12</v>
      </c>
      <c r="Q129" s="91">
        <f t="shared" si="34"/>
        <v>3</v>
      </c>
      <c r="R129" s="91">
        <f t="shared" si="34"/>
        <v>0</v>
      </c>
      <c r="S129" s="91">
        <f t="shared" ref="S129:S192" si="36">J129*O129</f>
        <v>36</v>
      </c>
      <c r="T129" s="91">
        <f t="shared" ref="T129:T192" si="37">K129*O129</f>
        <v>0</v>
      </c>
      <c r="U129" s="91">
        <f t="shared" ref="U129:U192" si="38">L129*O129</f>
        <v>0</v>
      </c>
      <c r="V129" s="91">
        <f t="shared" si="26"/>
        <v>36</v>
      </c>
      <c r="W129" s="91"/>
      <c r="X129" s="91">
        <v>190000</v>
      </c>
      <c r="Y129" s="91">
        <f t="shared" si="27"/>
        <v>0</v>
      </c>
      <c r="Z129" s="91">
        <f t="shared" si="28"/>
        <v>0</v>
      </c>
      <c r="AA129" s="91">
        <f t="shared" si="29"/>
        <v>0</v>
      </c>
      <c r="AB129" s="106"/>
      <c r="AC129" s="93" t="s">
        <v>685</v>
      </c>
      <c r="AD129" s="79"/>
      <c r="AE129" s="91">
        <f t="shared" si="30"/>
        <v>0</v>
      </c>
      <c r="AF129" s="79"/>
      <c r="AG129" s="91">
        <f t="shared" si="31"/>
        <v>0</v>
      </c>
      <c r="AH129" s="79"/>
      <c r="AI129" s="91">
        <f t="shared" si="32"/>
        <v>0</v>
      </c>
      <c r="AJ129" s="79"/>
      <c r="AK129" s="91">
        <f t="shared" si="33"/>
        <v>0</v>
      </c>
      <c r="AL129" s="80"/>
      <c r="AM129" s="79">
        <v>12</v>
      </c>
      <c r="AN129" s="79">
        <v>48</v>
      </c>
    </row>
    <row r="130" spans="1:40" s="86" customFormat="1" ht="36" customHeight="1">
      <c r="A130" s="84"/>
      <c r="B130" s="135" t="s">
        <v>373</v>
      </c>
      <c r="C130" s="84">
        <v>651776627</v>
      </c>
      <c r="D130" s="84">
        <v>9157408826</v>
      </c>
      <c r="E130" s="145" t="s">
        <v>134</v>
      </c>
      <c r="F130" s="129" t="s">
        <v>372</v>
      </c>
      <c r="G130" s="84">
        <v>9</v>
      </c>
      <c r="H130" s="84">
        <v>1</v>
      </c>
      <c r="I130" s="84">
        <v>1</v>
      </c>
      <c r="J130" s="84">
        <v>16</v>
      </c>
      <c r="K130" s="84">
        <v>32</v>
      </c>
      <c r="L130" s="94">
        <f t="shared" ref="L130:L193" si="39">K130*2/3</f>
        <v>21.333333333333332</v>
      </c>
      <c r="M130" s="94">
        <f t="shared" si="35"/>
        <v>37.333333333333329</v>
      </c>
      <c r="N130" s="94">
        <f t="shared" ref="N130:N193" si="40">P130/16</f>
        <v>0.8125</v>
      </c>
      <c r="O130" s="95">
        <f t="shared" ref="O130:O193" si="41">N130</f>
        <v>0.8125</v>
      </c>
      <c r="P130" s="84">
        <v>13</v>
      </c>
      <c r="Q130" s="94">
        <f t="shared" si="34"/>
        <v>1</v>
      </c>
      <c r="R130" s="94">
        <f t="shared" si="34"/>
        <v>1</v>
      </c>
      <c r="S130" s="94">
        <f t="shared" si="36"/>
        <v>13</v>
      </c>
      <c r="T130" s="94">
        <f t="shared" si="37"/>
        <v>26</v>
      </c>
      <c r="U130" s="94">
        <f t="shared" si="38"/>
        <v>17.333333333333332</v>
      </c>
      <c r="V130" s="94">
        <f t="shared" ref="V130:V193" si="42">U130+S130</f>
        <v>30.333333333333332</v>
      </c>
      <c r="W130" s="94">
        <f>SUM(V130:V131)</f>
        <v>63</v>
      </c>
      <c r="X130" s="94">
        <v>190000</v>
      </c>
      <c r="Y130" s="94">
        <f t="shared" ref="Y130:Y193" si="43">X130*W130+(AE130+AG130+AI130+AK130)</f>
        <v>11970000</v>
      </c>
      <c r="Z130" s="94">
        <f t="shared" ref="Z130:Z193" si="44">Y130*10%</f>
        <v>1197000</v>
      </c>
      <c r="AA130" s="94">
        <f t="shared" ref="AA130:AA193" si="45">Y130-Z130</f>
        <v>10773000</v>
      </c>
      <c r="AB130" s="107"/>
      <c r="AC130" s="96" t="s">
        <v>685</v>
      </c>
      <c r="AD130" s="84"/>
      <c r="AE130" s="94">
        <f t="shared" ref="AE130:AE193" si="46">AD130*(3*X130)</f>
        <v>0</v>
      </c>
      <c r="AF130" s="84"/>
      <c r="AG130" s="94">
        <f t="shared" ref="AG130:AG193" si="47">AF130*250000</f>
        <v>0</v>
      </c>
      <c r="AH130" s="84"/>
      <c r="AI130" s="94">
        <f t="shared" ref="AI130:AI193" si="48">AH130*50000</f>
        <v>0</v>
      </c>
      <c r="AJ130" s="84"/>
      <c r="AK130" s="94">
        <f t="shared" ref="AK130:AK193" si="49">(AJ130*X130)</f>
        <v>0</v>
      </c>
      <c r="AL130" s="85"/>
      <c r="AM130" s="84">
        <v>13</v>
      </c>
      <c r="AN130" s="84">
        <v>48</v>
      </c>
    </row>
    <row r="131" spans="1:40" s="86" customFormat="1" ht="36" customHeight="1">
      <c r="A131" s="84"/>
      <c r="B131" s="135" t="s">
        <v>373</v>
      </c>
      <c r="C131" s="84">
        <v>651776627</v>
      </c>
      <c r="D131" s="84"/>
      <c r="E131" s="145" t="s">
        <v>134</v>
      </c>
      <c r="F131" s="129" t="s">
        <v>389</v>
      </c>
      <c r="G131" s="84">
        <v>9</v>
      </c>
      <c r="H131" s="84">
        <v>1</v>
      </c>
      <c r="I131" s="84">
        <v>1</v>
      </c>
      <c r="J131" s="84">
        <v>16</v>
      </c>
      <c r="K131" s="84">
        <v>32</v>
      </c>
      <c r="L131" s="94">
        <f t="shared" si="39"/>
        <v>21.333333333333332</v>
      </c>
      <c r="M131" s="94">
        <f t="shared" si="35"/>
        <v>37.333333333333329</v>
      </c>
      <c r="N131" s="94">
        <f t="shared" si="40"/>
        <v>0.875</v>
      </c>
      <c r="O131" s="95">
        <f t="shared" si="41"/>
        <v>0.875</v>
      </c>
      <c r="P131" s="84">
        <v>14</v>
      </c>
      <c r="Q131" s="94">
        <f t="shared" si="34"/>
        <v>1</v>
      </c>
      <c r="R131" s="94">
        <f t="shared" si="34"/>
        <v>1</v>
      </c>
      <c r="S131" s="94">
        <f t="shared" si="36"/>
        <v>14</v>
      </c>
      <c r="T131" s="94">
        <f t="shared" si="37"/>
        <v>28</v>
      </c>
      <c r="U131" s="94">
        <f t="shared" si="38"/>
        <v>18.666666666666664</v>
      </c>
      <c r="V131" s="94">
        <f t="shared" si="42"/>
        <v>32.666666666666664</v>
      </c>
      <c r="W131" s="94"/>
      <c r="X131" s="94">
        <v>190000</v>
      </c>
      <c r="Y131" s="94">
        <f t="shared" si="43"/>
        <v>0</v>
      </c>
      <c r="Z131" s="94">
        <f t="shared" si="44"/>
        <v>0</v>
      </c>
      <c r="AA131" s="94">
        <f t="shared" si="45"/>
        <v>0</v>
      </c>
      <c r="AB131" s="107"/>
      <c r="AC131" s="96" t="s">
        <v>685</v>
      </c>
      <c r="AD131" s="84"/>
      <c r="AE131" s="94">
        <f t="shared" si="46"/>
        <v>0</v>
      </c>
      <c r="AF131" s="84"/>
      <c r="AG131" s="94">
        <f t="shared" si="47"/>
        <v>0</v>
      </c>
      <c r="AH131" s="84"/>
      <c r="AI131" s="94">
        <f t="shared" si="48"/>
        <v>0</v>
      </c>
      <c r="AJ131" s="84"/>
      <c r="AK131" s="94">
        <f t="shared" si="49"/>
        <v>0</v>
      </c>
      <c r="AL131" s="85"/>
      <c r="AM131" s="84">
        <v>14</v>
      </c>
      <c r="AN131" s="84">
        <v>48</v>
      </c>
    </row>
    <row r="132" spans="1:40" ht="36" customHeight="1">
      <c r="A132" s="79"/>
      <c r="B132" s="134" t="s">
        <v>379</v>
      </c>
      <c r="C132" s="79">
        <v>652224636</v>
      </c>
      <c r="D132" s="79">
        <v>9153624805</v>
      </c>
      <c r="E132" s="144" t="s">
        <v>87</v>
      </c>
      <c r="F132" s="128" t="s">
        <v>49</v>
      </c>
      <c r="G132" s="79">
        <v>22</v>
      </c>
      <c r="H132" s="79">
        <v>1</v>
      </c>
      <c r="I132" s="79">
        <v>1</v>
      </c>
      <c r="J132" s="79">
        <v>16</v>
      </c>
      <c r="K132" s="79">
        <v>48</v>
      </c>
      <c r="L132" s="91">
        <f t="shared" si="39"/>
        <v>32</v>
      </c>
      <c r="M132" s="91">
        <f t="shared" si="35"/>
        <v>48</v>
      </c>
      <c r="N132" s="91">
        <f t="shared" si="40"/>
        <v>0.75</v>
      </c>
      <c r="O132" s="92">
        <f t="shared" si="41"/>
        <v>0.75</v>
      </c>
      <c r="P132" s="79">
        <v>12</v>
      </c>
      <c r="Q132" s="91">
        <f t="shared" si="34"/>
        <v>1</v>
      </c>
      <c r="R132" s="91">
        <f t="shared" si="34"/>
        <v>1</v>
      </c>
      <c r="S132" s="91">
        <f t="shared" si="36"/>
        <v>12</v>
      </c>
      <c r="T132" s="91">
        <f t="shared" si="37"/>
        <v>36</v>
      </c>
      <c r="U132" s="91">
        <f t="shared" si="38"/>
        <v>24</v>
      </c>
      <c r="V132" s="91">
        <f t="shared" si="42"/>
        <v>36</v>
      </c>
      <c r="W132" s="91">
        <f>SUM(V132:V134)</f>
        <v>86</v>
      </c>
      <c r="X132" s="91">
        <v>280000</v>
      </c>
      <c r="Y132" s="91">
        <f t="shared" si="43"/>
        <v>24080000</v>
      </c>
      <c r="Z132" s="91">
        <f t="shared" si="44"/>
        <v>2408000</v>
      </c>
      <c r="AA132" s="91">
        <f t="shared" si="45"/>
        <v>21672000</v>
      </c>
      <c r="AB132" s="106"/>
      <c r="AC132" s="93" t="s">
        <v>685</v>
      </c>
      <c r="AD132" s="79"/>
      <c r="AE132" s="91">
        <f t="shared" si="46"/>
        <v>0</v>
      </c>
      <c r="AF132" s="79"/>
      <c r="AG132" s="91">
        <f t="shared" si="47"/>
        <v>0</v>
      </c>
      <c r="AH132" s="79"/>
      <c r="AI132" s="91">
        <f t="shared" si="48"/>
        <v>0</v>
      </c>
      <c r="AJ132" s="79"/>
      <c r="AK132" s="91">
        <f t="shared" si="49"/>
        <v>0</v>
      </c>
      <c r="AL132" s="80"/>
      <c r="AM132" s="79">
        <v>12</v>
      </c>
      <c r="AN132" s="79">
        <v>64</v>
      </c>
    </row>
    <row r="133" spans="1:40" ht="36" customHeight="1">
      <c r="A133" s="79"/>
      <c r="B133" s="134" t="s">
        <v>379</v>
      </c>
      <c r="C133" s="79">
        <v>652224636</v>
      </c>
      <c r="D133" s="79"/>
      <c r="E133" s="144" t="s">
        <v>87</v>
      </c>
      <c r="F133" s="128" t="s">
        <v>75</v>
      </c>
      <c r="G133" s="79">
        <v>17</v>
      </c>
      <c r="H133" s="79">
        <v>1</v>
      </c>
      <c r="I133" s="79">
        <v>1</v>
      </c>
      <c r="J133" s="79">
        <v>16</v>
      </c>
      <c r="K133" s="79">
        <v>48</v>
      </c>
      <c r="L133" s="91">
        <f t="shared" si="39"/>
        <v>32</v>
      </c>
      <c r="M133" s="91">
        <f t="shared" si="35"/>
        <v>48</v>
      </c>
      <c r="N133" s="91">
        <f t="shared" si="40"/>
        <v>0.625</v>
      </c>
      <c r="O133" s="92">
        <f t="shared" si="41"/>
        <v>0.625</v>
      </c>
      <c r="P133" s="79">
        <v>10</v>
      </c>
      <c r="Q133" s="91">
        <f t="shared" si="34"/>
        <v>1</v>
      </c>
      <c r="R133" s="91">
        <f t="shared" si="34"/>
        <v>1</v>
      </c>
      <c r="S133" s="91">
        <f t="shared" si="36"/>
        <v>10</v>
      </c>
      <c r="T133" s="91">
        <f t="shared" si="37"/>
        <v>30</v>
      </c>
      <c r="U133" s="91">
        <f t="shared" si="38"/>
        <v>20</v>
      </c>
      <c r="V133" s="91">
        <f t="shared" si="42"/>
        <v>30</v>
      </c>
      <c r="W133" s="91"/>
      <c r="X133" s="91">
        <v>280000</v>
      </c>
      <c r="Y133" s="91">
        <f t="shared" si="43"/>
        <v>0</v>
      </c>
      <c r="Z133" s="91">
        <f t="shared" si="44"/>
        <v>0</v>
      </c>
      <c r="AA133" s="91">
        <f t="shared" si="45"/>
        <v>0</v>
      </c>
      <c r="AB133" s="106"/>
      <c r="AC133" s="93" t="s">
        <v>685</v>
      </c>
      <c r="AD133" s="79"/>
      <c r="AE133" s="91">
        <f t="shared" si="46"/>
        <v>0</v>
      </c>
      <c r="AF133" s="79"/>
      <c r="AG133" s="91">
        <f t="shared" si="47"/>
        <v>0</v>
      </c>
      <c r="AH133" s="79"/>
      <c r="AI133" s="91">
        <f t="shared" si="48"/>
        <v>0</v>
      </c>
      <c r="AJ133" s="79"/>
      <c r="AK133" s="91">
        <f t="shared" si="49"/>
        <v>0</v>
      </c>
      <c r="AL133" s="80"/>
      <c r="AM133" s="79">
        <v>10</v>
      </c>
      <c r="AN133" s="79">
        <v>64</v>
      </c>
    </row>
    <row r="134" spans="1:40" ht="36" customHeight="1">
      <c r="A134" s="79"/>
      <c r="B134" s="134" t="s">
        <v>379</v>
      </c>
      <c r="C134" s="79">
        <v>652224636</v>
      </c>
      <c r="D134" s="79"/>
      <c r="E134" s="144" t="s">
        <v>87</v>
      </c>
      <c r="F134" s="128" t="s">
        <v>83</v>
      </c>
      <c r="G134" s="79">
        <v>12</v>
      </c>
      <c r="H134" s="79">
        <v>2</v>
      </c>
      <c r="I134" s="79">
        <v>0</v>
      </c>
      <c r="J134" s="79">
        <v>32</v>
      </c>
      <c r="K134" s="79">
        <v>0</v>
      </c>
      <c r="L134" s="91">
        <f t="shared" si="39"/>
        <v>0</v>
      </c>
      <c r="M134" s="91">
        <f t="shared" si="35"/>
        <v>32</v>
      </c>
      <c r="N134" s="91">
        <f t="shared" si="40"/>
        <v>0.625</v>
      </c>
      <c r="O134" s="92">
        <f t="shared" si="41"/>
        <v>0.625</v>
      </c>
      <c r="P134" s="79">
        <v>10</v>
      </c>
      <c r="Q134" s="91">
        <f t="shared" si="34"/>
        <v>2</v>
      </c>
      <c r="R134" s="91">
        <f t="shared" si="34"/>
        <v>0</v>
      </c>
      <c r="S134" s="91">
        <f t="shared" si="36"/>
        <v>20</v>
      </c>
      <c r="T134" s="91">
        <f t="shared" si="37"/>
        <v>0</v>
      </c>
      <c r="U134" s="91">
        <f t="shared" si="38"/>
        <v>0</v>
      </c>
      <c r="V134" s="91">
        <f t="shared" si="42"/>
        <v>20</v>
      </c>
      <c r="W134" s="91"/>
      <c r="X134" s="91">
        <v>280000</v>
      </c>
      <c r="Y134" s="91">
        <f t="shared" si="43"/>
        <v>0</v>
      </c>
      <c r="Z134" s="91">
        <f t="shared" si="44"/>
        <v>0</v>
      </c>
      <c r="AA134" s="91">
        <f t="shared" si="45"/>
        <v>0</v>
      </c>
      <c r="AB134" s="106"/>
      <c r="AC134" s="93" t="s">
        <v>685</v>
      </c>
      <c r="AD134" s="79"/>
      <c r="AE134" s="91">
        <f t="shared" si="46"/>
        <v>0</v>
      </c>
      <c r="AF134" s="79"/>
      <c r="AG134" s="91">
        <f t="shared" si="47"/>
        <v>0</v>
      </c>
      <c r="AH134" s="79"/>
      <c r="AI134" s="91">
        <f t="shared" si="48"/>
        <v>0</v>
      </c>
      <c r="AJ134" s="79"/>
      <c r="AK134" s="91">
        <f t="shared" si="49"/>
        <v>0</v>
      </c>
      <c r="AL134" s="80"/>
      <c r="AM134" s="79">
        <v>10</v>
      </c>
      <c r="AN134" s="79">
        <v>32</v>
      </c>
    </row>
    <row r="135" spans="1:40" s="86" customFormat="1" ht="36" customHeight="1">
      <c r="A135" s="84"/>
      <c r="B135" s="135" t="s">
        <v>204</v>
      </c>
      <c r="C135" s="84">
        <v>652877427</v>
      </c>
      <c r="D135" s="84">
        <v>9155624745</v>
      </c>
      <c r="E135" s="145" t="s">
        <v>134</v>
      </c>
      <c r="F135" s="129" t="s">
        <v>203</v>
      </c>
      <c r="G135" s="84">
        <v>9</v>
      </c>
      <c r="H135" s="84">
        <v>1</v>
      </c>
      <c r="I135" s="84">
        <v>1</v>
      </c>
      <c r="J135" s="84">
        <v>16</v>
      </c>
      <c r="K135" s="84">
        <v>48</v>
      </c>
      <c r="L135" s="94">
        <f t="shared" si="39"/>
        <v>32</v>
      </c>
      <c r="M135" s="94">
        <f t="shared" si="35"/>
        <v>48</v>
      </c>
      <c r="N135" s="94">
        <f t="shared" si="40"/>
        <v>0.8125</v>
      </c>
      <c r="O135" s="95">
        <f t="shared" si="41"/>
        <v>0.8125</v>
      </c>
      <c r="P135" s="84">
        <v>13</v>
      </c>
      <c r="Q135" s="94">
        <f t="shared" si="34"/>
        <v>1</v>
      </c>
      <c r="R135" s="94">
        <f t="shared" si="34"/>
        <v>1</v>
      </c>
      <c r="S135" s="94">
        <f t="shared" si="36"/>
        <v>13</v>
      </c>
      <c r="T135" s="94">
        <f t="shared" si="37"/>
        <v>39</v>
      </c>
      <c r="U135" s="94">
        <f t="shared" si="38"/>
        <v>26</v>
      </c>
      <c r="V135" s="94">
        <f t="shared" si="42"/>
        <v>39</v>
      </c>
      <c r="W135" s="94">
        <v>154</v>
      </c>
      <c r="X135" s="94">
        <v>190000</v>
      </c>
      <c r="Y135" s="94">
        <f t="shared" si="43"/>
        <v>36810000</v>
      </c>
      <c r="Z135" s="94">
        <f t="shared" si="44"/>
        <v>3681000</v>
      </c>
      <c r="AA135" s="94">
        <f t="shared" si="45"/>
        <v>33129000</v>
      </c>
      <c r="AB135" s="107"/>
      <c r="AC135" s="96" t="s">
        <v>685</v>
      </c>
      <c r="AD135" s="84">
        <v>5</v>
      </c>
      <c r="AE135" s="94">
        <f t="shared" si="46"/>
        <v>2850000</v>
      </c>
      <c r="AF135" s="84">
        <v>7</v>
      </c>
      <c r="AG135" s="94">
        <f t="shared" si="47"/>
        <v>1750000</v>
      </c>
      <c r="AH135" s="84">
        <v>59</v>
      </c>
      <c r="AI135" s="94">
        <f t="shared" si="48"/>
        <v>2950000</v>
      </c>
      <c r="AJ135" s="84"/>
      <c r="AK135" s="94">
        <f t="shared" si="49"/>
        <v>0</v>
      </c>
      <c r="AL135" s="85"/>
      <c r="AM135" s="84">
        <v>13</v>
      </c>
      <c r="AN135" s="84">
        <v>64</v>
      </c>
    </row>
    <row r="136" spans="1:40" s="86" customFormat="1" ht="36" customHeight="1">
      <c r="A136" s="84"/>
      <c r="B136" s="135" t="s">
        <v>204</v>
      </c>
      <c r="C136" s="84">
        <v>652877427</v>
      </c>
      <c r="D136" s="84"/>
      <c r="E136" s="145" t="s">
        <v>134</v>
      </c>
      <c r="F136" s="129" t="s">
        <v>209</v>
      </c>
      <c r="G136" s="84">
        <v>18</v>
      </c>
      <c r="H136" s="84">
        <v>2</v>
      </c>
      <c r="I136" s="84">
        <v>0</v>
      </c>
      <c r="J136" s="84">
        <v>32</v>
      </c>
      <c r="K136" s="84">
        <v>0</v>
      </c>
      <c r="L136" s="94">
        <f t="shared" si="39"/>
        <v>0</v>
      </c>
      <c r="M136" s="94">
        <f t="shared" si="35"/>
        <v>32</v>
      </c>
      <c r="N136" s="94">
        <f t="shared" si="40"/>
        <v>0.875</v>
      </c>
      <c r="O136" s="95">
        <f t="shared" si="41"/>
        <v>0.875</v>
      </c>
      <c r="P136" s="84">
        <v>14</v>
      </c>
      <c r="Q136" s="94">
        <f t="shared" si="34"/>
        <v>2</v>
      </c>
      <c r="R136" s="94">
        <f t="shared" si="34"/>
        <v>0</v>
      </c>
      <c r="S136" s="94">
        <f t="shared" si="36"/>
        <v>28</v>
      </c>
      <c r="T136" s="94">
        <f t="shared" si="37"/>
        <v>0</v>
      </c>
      <c r="U136" s="94">
        <f t="shared" si="38"/>
        <v>0</v>
      </c>
      <c r="V136" s="94">
        <f t="shared" si="42"/>
        <v>28</v>
      </c>
      <c r="W136" s="94"/>
      <c r="X136" s="94">
        <v>190000</v>
      </c>
      <c r="Y136" s="94">
        <f t="shared" si="43"/>
        <v>0</v>
      </c>
      <c r="Z136" s="94">
        <f t="shared" si="44"/>
        <v>0</v>
      </c>
      <c r="AA136" s="94">
        <f t="shared" si="45"/>
        <v>0</v>
      </c>
      <c r="AB136" s="107"/>
      <c r="AC136" s="96" t="s">
        <v>685</v>
      </c>
      <c r="AD136" s="84"/>
      <c r="AE136" s="94">
        <f t="shared" si="46"/>
        <v>0</v>
      </c>
      <c r="AF136" s="84"/>
      <c r="AG136" s="94">
        <f t="shared" si="47"/>
        <v>0</v>
      </c>
      <c r="AH136" s="84"/>
      <c r="AI136" s="94">
        <f t="shared" si="48"/>
        <v>0</v>
      </c>
      <c r="AJ136" s="84"/>
      <c r="AK136" s="94">
        <f t="shared" si="49"/>
        <v>0</v>
      </c>
      <c r="AL136" s="85"/>
      <c r="AM136" s="84">
        <v>14</v>
      </c>
      <c r="AN136" s="84">
        <v>32</v>
      </c>
    </row>
    <row r="137" spans="1:40" s="86" customFormat="1" ht="36" customHeight="1">
      <c r="A137" s="84"/>
      <c r="B137" s="135" t="s">
        <v>204</v>
      </c>
      <c r="C137" s="84">
        <v>652877427</v>
      </c>
      <c r="D137" s="84"/>
      <c r="E137" s="145" t="s">
        <v>134</v>
      </c>
      <c r="F137" s="129" t="s">
        <v>214</v>
      </c>
      <c r="G137" s="84">
        <v>12</v>
      </c>
      <c r="H137" s="84">
        <v>1</v>
      </c>
      <c r="I137" s="84">
        <v>1</v>
      </c>
      <c r="J137" s="84">
        <v>16</v>
      </c>
      <c r="K137" s="84">
        <v>32</v>
      </c>
      <c r="L137" s="94">
        <f t="shared" si="39"/>
        <v>21.333333333333332</v>
      </c>
      <c r="M137" s="94">
        <f t="shared" si="35"/>
        <v>37.333333333333329</v>
      </c>
      <c r="N137" s="94">
        <f t="shared" si="40"/>
        <v>0.8125</v>
      </c>
      <c r="O137" s="95">
        <f t="shared" si="41"/>
        <v>0.8125</v>
      </c>
      <c r="P137" s="84">
        <v>13</v>
      </c>
      <c r="Q137" s="94">
        <f t="shared" si="34"/>
        <v>1</v>
      </c>
      <c r="R137" s="94">
        <f t="shared" si="34"/>
        <v>1</v>
      </c>
      <c r="S137" s="94">
        <f t="shared" si="36"/>
        <v>13</v>
      </c>
      <c r="T137" s="94">
        <f t="shared" si="37"/>
        <v>26</v>
      </c>
      <c r="U137" s="94">
        <f t="shared" si="38"/>
        <v>17.333333333333332</v>
      </c>
      <c r="V137" s="94">
        <f t="shared" si="42"/>
        <v>30.333333333333332</v>
      </c>
      <c r="W137" s="94"/>
      <c r="X137" s="94">
        <v>190000</v>
      </c>
      <c r="Y137" s="94">
        <f t="shared" si="43"/>
        <v>0</v>
      </c>
      <c r="Z137" s="94">
        <f t="shared" si="44"/>
        <v>0</v>
      </c>
      <c r="AA137" s="94">
        <f t="shared" si="45"/>
        <v>0</v>
      </c>
      <c r="AB137" s="107"/>
      <c r="AC137" s="96" t="s">
        <v>685</v>
      </c>
      <c r="AD137" s="84"/>
      <c r="AE137" s="94">
        <f t="shared" si="46"/>
        <v>0</v>
      </c>
      <c r="AF137" s="84"/>
      <c r="AG137" s="94">
        <f t="shared" si="47"/>
        <v>0</v>
      </c>
      <c r="AH137" s="84"/>
      <c r="AI137" s="94">
        <f t="shared" si="48"/>
        <v>0</v>
      </c>
      <c r="AJ137" s="84"/>
      <c r="AK137" s="94">
        <f t="shared" si="49"/>
        <v>0</v>
      </c>
      <c r="AL137" s="85"/>
      <c r="AM137" s="84">
        <v>13</v>
      </c>
      <c r="AN137" s="84">
        <v>48</v>
      </c>
    </row>
    <row r="138" spans="1:40" s="86" customFormat="1" ht="36" customHeight="1">
      <c r="A138" s="84"/>
      <c r="B138" s="135" t="s">
        <v>204</v>
      </c>
      <c r="C138" s="84">
        <v>652877427</v>
      </c>
      <c r="D138" s="84"/>
      <c r="E138" s="145" t="s">
        <v>134</v>
      </c>
      <c r="F138" s="129" t="s">
        <v>225</v>
      </c>
      <c r="G138" s="84">
        <v>13</v>
      </c>
      <c r="H138" s="84">
        <v>2</v>
      </c>
      <c r="I138" s="84">
        <v>0</v>
      </c>
      <c r="J138" s="84">
        <v>32</v>
      </c>
      <c r="K138" s="84">
        <v>0</v>
      </c>
      <c r="L138" s="94">
        <f t="shared" si="39"/>
        <v>0</v>
      </c>
      <c r="M138" s="94">
        <f t="shared" si="35"/>
        <v>32</v>
      </c>
      <c r="N138" s="94">
        <f t="shared" si="40"/>
        <v>0.8125</v>
      </c>
      <c r="O138" s="95">
        <f t="shared" si="41"/>
        <v>0.8125</v>
      </c>
      <c r="P138" s="84">
        <v>13</v>
      </c>
      <c r="Q138" s="94">
        <f t="shared" si="34"/>
        <v>2</v>
      </c>
      <c r="R138" s="94">
        <f t="shared" si="34"/>
        <v>0</v>
      </c>
      <c r="S138" s="94">
        <f t="shared" si="36"/>
        <v>26</v>
      </c>
      <c r="T138" s="94">
        <f t="shared" si="37"/>
        <v>0</v>
      </c>
      <c r="U138" s="94">
        <f t="shared" si="38"/>
        <v>0</v>
      </c>
      <c r="V138" s="94">
        <f t="shared" si="42"/>
        <v>26</v>
      </c>
      <c r="W138" s="94"/>
      <c r="X138" s="94">
        <v>190000</v>
      </c>
      <c r="Y138" s="94">
        <f t="shared" si="43"/>
        <v>0</v>
      </c>
      <c r="Z138" s="94">
        <f t="shared" si="44"/>
        <v>0</v>
      </c>
      <c r="AA138" s="94">
        <f t="shared" si="45"/>
        <v>0</v>
      </c>
      <c r="AB138" s="107"/>
      <c r="AC138" s="96" t="s">
        <v>685</v>
      </c>
      <c r="AD138" s="84"/>
      <c r="AE138" s="94">
        <f t="shared" si="46"/>
        <v>0</v>
      </c>
      <c r="AF138" s="84"/>
      <c r="AG138" s="94">
        <f t="shared" si="47"/>
        <v>0</v>
      </c>
      <c r="AH138" s="84"/>
      <c r="AI138" s="94">
        <f t="shared" si="48"/>
        <v>0</v>
      </c>
      <c r="AJ138" s="84"/>
      <c r="AK138" s="94">
        <f t="shared" si="49"/>
        <v>0</v>
      </c>
      <c r="AL138" s="85"/>
      <c r="AM138" s="84">
        <v>13</v>
      </c>
      <c r="AN138" s="84">
        <v>32</v>
      </c>
    </row>
    <row r="139" spans="1:40" s="86" customFormat="1" ht="36" customHeight="1">
      <c r="A139" s="84"/>
      <c r="B139" s="135" t="s">
        <v>204</v>
      </c>
      <c r="C139" s="84">
        <v>652877427</v>
      </c>
      <c r="D139" s="84"/>
      <c r="E139" s="145" t="s">
        <v>134</v>
      </c>
      <c r="F139" s="129" t="s">
        <v>354</v>
      </c>
      <c r="G139" s="84" t="s">
        <v>486</v>
      </c>
      <c r="H139" s="84">
        <v>1</v>
      </c>
      <c r="I139" s="84">
        <v>1</v>
      </c>
      <c r="J139" s="84">
        <v>16</v>
      </c>
      <c r="K139" s="84">
        <v>32</v>
      </c>
      <c r="L139" s="94">
        <f t="shared" si="39"/>
        <v>21.333333333333332</v>
      </c>
      <c r="M139" s="94">
        <f t="shared" si="35"/>
        <v>37.333333333333329</v>
      </c>
      <c r="N139" s="94">
        <f t="shared" si="40"/>
        <v>0.8125</v>
      </c>
      <c r="O139" s="95">
        <f t="shared" si="41"/>
        <v>0.8125</v>
      </c>
      <c r="P139" s="84">
        <v>13</v>
      </c>
      <c r="Q139" s="94">
        <f t="shared" si="34"/>
        <v>1</v>
      </c>
      <c r="R139" s="94">
        <f t="shared" si="34"/>
        <v>1</v>
      </c>
      <c r="S139" s="94">
        <f t="shared" si="36"/>
        <v>13</v>
      </c>
      <c r="T139" s="94">
        <f t="shared" si="37"/>
        <v>26</v>
      </c>
      <c r="U139" s="94">
        <f t="shared" si="38"/>
        <v>17.333333333333332</v>
      </c>
      <c r="V139" s="94">
        <f t="shared" si="42"/>
        <v>30.333333333333332</v>
      </c>
      <c r="W139" s="94"/>
      <c r="X139" s="94">
        <v>190000</v>
      </c>
      <c r="Y139" s="94">
        <f t="shared" si="43"/>
        <v>0</v>
      </c>
      <c r="Z139" s="94">
        <f t="shared" si="44"/>
        <v>0</v>
      </c>
      <c r="AA139" s="94">
        <f t="shared" si="45"/>
        <v>0</v>
      </c>
      <c r="AB139" s="107"/>
      <c r="AC139" s="96" t="s">
        <v>685</v>
      </c>
      <c r="AD139" s="84"/>
      <c r="AE139" s="94">
        <f t="shared" si="46"/>
        <v>0</v>
      </c>
      <c r="AF139" s="84"/>
      <c r="AG139" s="94">
        <f t="shared" si="47"/>
        <v>0</v>
      </c>
      <c r="AH139" s="84"/>
      <c r="AI139" s="94">
        <f t="shared" si="48"/>
        <v>0</v>
      </c>
      <c r="AJ139" s="84"/>
      <c r="AK139" s="94">
        <f t="shared" si="49"/>
        <v>0</v>
      </c>
      <c r="AL139" s="85"/>
      <c r="AM139" s="84">
        <v>13</v>
      </c>
      <c r="AN139" s="84">
        <v>48</v>
      </c>
    </row>
    <row r="140" spans="1:40" s="86" customFormat="1" ht="36" customHeight="1">
      <c r="A140" s="84"/>
      <c r="B140" s="135" t="s">
        <v>204</v>
      </c>
      <c r="C140" s="84">
        <v>652877427</v>
      </c>
      <c r="D140" s="84"/>
      <c r="E140" s="145" t="s">
        <v>134</v>
      </c>
      <c r="F140" s="129" t="s">
        <v>447</v>
      </c>
      <c r="G140" s="84">
        <v>40</v>
      </c>
      <c r="H140" s="84">
        <v>0</v>
      </c>
      <c r="I140" s="84">
        <v>1</v>
      </c>
      <c r="J140" s="84">
        <v>0</v>
      </c>
      <c r="K140" s="84">
        <v>32</v>
      </c>
      <c r="L140" s="94">
        <f t="shared" si="39"/>
        <v>21.333333333333332</v>
      </c>
      <c r="M140" s="94">
        <f t="shared" si="35"/>
        <v>21.333333333333332</v>
      </c>
      <c r="N140" s="94">
        <f t="shared" si="40"/>
        <v>0</v>
      </c>
      <c r="O140" s="95">
        <f t="shared" si="41"/>
        <v>0</v>
      </c>
      <c r="P140" s="84"/>
      <c r="Q140" s="94">
        <f t="shared" si="34"/>
        <v>0</v>
      </c>
      <c r="R140" s="94">
        <f t="shared" si="34"/>
        <v>1</v>
      </c>
      <c r="S140" s="94">
        <f t="shared" si="36"/>
        <v>0</v>
      </c>
      <c r="T140" s="94">
        <f t="shared" si="37"/>
        <v>0</v>
      </c>
      <c r="U140" s="94">
        <f t="shared" si="38"/>
        <v>0</v>
      </c>
      <c r="V140" s="94">
        <f t="shared" si="42"/>
        <v>0</v>
      </c>
      <c r="W140" s="94"/>
      <c r="X140" s="94">
        <v>190000</v>
      </c>
      <c r="Y140" s="94">
        <f t="shared" si="43"/>
        <v>0</v>
      </c>
      <c r="Z140" s="94">
        <f t="shared" si="44"/>
        <v>0</v>
      </c>
      <c r="AA140" s="94">
        <f t="shared" si="45"/>
        <v>0</v>
      </c>
      <c r="AB140" s="107"/>
      <c r="AC140" s="96" t="s">
        <v>685</v>
      </c>
      <c r="AD140" s="84"/>
      <c r="AE140" s="94">
        <f t="shared" si="46"/>
        <v>0</v>
      </c>
      <c r="AF140" s="84"/>
      <c r="AG140" s="94">
        <f t="shared" si="47"/>
        <v>0</v>
      </c>
      <c r="AH140" s="84"/>
      <c r="AI140" s="94">
        <f t="shared" si="48"/>
        <v>0</v>
      </c>
      <c r="AJ140" s="84"/>
      <c r="AK140" s="94">
        <f t="shared" si="49"/>
        <v>0</v>
      </c>
      <c r="AL140" s="85"/>
      <c r="AM140" s="84">
        <v>40</v>
      </c>
      <c r="AN140" s="84">
        <v>32</v>
      </c>
    </row>
    <row r="141" spans="1:40" s="86" customFormat="1" ht="36" customHeight="1">
      <c r="A141" s="84"/>
      <c r="B141" s="135" t="s">
        <v>204</v>
      </c>
      <c r="C141" s="84">
        <v>652877427</v>
      </c>
      <c r="D141" s="84"/>
      <c r="E141" s="145" t="s">
        <v>134</v>
      </c>
      <c r="F141" s="129" t="s">
        <v>448</v>
      </c>
      <c r="G141" s="84">
        <v>19</v>
      </c>
      <c r="H141" s="84">
        <v>0</v>
      </c>
      <c r="I141" s="84">
        <v>1</v>
      </c>
      <c r="J141" s="84">
        <v>0</v>
      </c>
      <c r="K141" s="84">
        <v>32</v>
      </c>
      <c r="L141" s="94">
        <f t="shared" si="39"/>
        <v>21.333333333333332</v>
      </c>
      <c r="M141" s="94">
        <f t="shared" si="35"/>
        <v>21.333333333333332</v>
      </c>
      <c r="N141" s="94">
        <f t="shared" si="40"/>
        <v>0</v>
      </c>
      <c r="O141" s="95">
        <f t="shared" si="41"/>
        <v>0</v>
      </c>
      <c r="P141" s="84"/>
      <c r="Q141" s="94">
        <f t="shared" si="34"/>
        <v>0</v>
      </c>
      <c r="R141" s="94">
        <f t="shared" si="34"/>
        <v>1</v>
      </c>
      <c r="S141" s="94">
        <f t="shared" si="36"/>
        <v>0</v>
      </c>
      <c r="T141" s="94">
        <f t="shared" si="37"/>
        <v>0</v>
      </c>
      <c r="U141" s="94">
        <f t="shared" si="38"/>
        <v>0</v>
      </c>
      <c r="V141" s="94">
        <f t="shared" si="42"/>
        <v>0</v>
      </c>
      <c r="W141" s="94"/>
      <c r="X141" s="94">
        <v>190000</v>
      </c>
      <c r="Y141" s="94">
        <f t="shared" si="43"/>
        <v>0</v>
      </c>
      <c r="Z141" s="94">
        <f t="shared" si="44"/>
        <v>0</v>
      </c>
      <c r="AA141" s="94">
        <f t="shared" si="45"/>
        <v>0</v>
      </c>
      <c r="AB141" s="107"/>
      <c r="AC141" s="96" t="s">
        <v>685</v>
      </c>
      <c r="AD141" s="84"/>
      <c r="AE141" s="94">
        <f t="shared" si="46"/>
        <v>0</v>
      </c>
      <c r="AF141" s="84"/>
      <c r="AG141" s="94">
        <f t="shared" si="47"/>
        <v>0</v>
      </c>
      <c r="AH141" s="84"/>
      <c r="AI141" s="94">
        <f t="shared" si="48"/>
        <v>0</v>
      </c>
      <c r="AJ141" s="84"/>
      <c r="AK141" s="94">
        <f t="shared" si="49"/>
        <v>0</v>
      </c>
      <c r="AL141" s="85"/>
      <c r="AM141" s="84">
        <v>19</v>
      </c>
      <c r="AN141" s="84">
        <v>32</v>
      </c>
    </row>
    <row r="142" spans="1:40" s="86" customFormat="1" ht="36" customHeight="1">
      <c r="A142" s="84"/>
      <c r="B142" s="135" t="s">
        <v>204</v>
      </c>
      <c r="C142" s="84">
        <v>652877427</v>
      </c>
      <c r="D142" s="84"/>
      <c r="E142" s="145" t="s">
        <v>134</v>
      </c>
      <c r="F142" s="129" t="s">
        <v>79</v>
      </c>
      <c r="G142" s="84">
        <v>5</v>
      </c>
      <c r="H142" s="84">
        <v>0</v>
      </c>
      <c r="I142" s="84">
        <v>2</v>
      </c>
      <c r="J142" s="84">
        <v>0</v>
      </c>
      <c r="K142" s="84">
        <v>240</v>
      </c>
      <c r="L142" s="94">
        <f t="shared" si="39"/>
        <v>160</v>
      </c>
      <c r="M142" s="94">
        <f t="shared" si="35"/>
        <v>160</v>
      </c>
      <c r="N142" s="94">
        <f t="shared" si="40"/>
        <v>0</v>
      </c>
      <c r="O142" s="95">
        <f t="shared" si="41"/>
        <v>0</v>
      </c>
      <c r="P142" s="84"/>
      <c r="Q142" s="94">
        <f t="shared" si="34"/>
        <v>0</v>
      </c>
      <c r="R142" s="94">
        <f t="shared" si="34"/>
        <v>2</v>
      </c>
      <c r="S142" s="94">
        <f t="shared" si="36"/>
        <v>0</v>
      </c>
      <c r="T142" s="94">
        <f t="shared" si="37"/>
        <v>0</v>
      </c>
      <c r="U142" s="94">
        <f t="shared" si="38"/>
        <v>0</v>
      </c>
      <c r="V142" s="94">
        <f t="shared" si="42"/>
        <v>0</v>
      </c>
      <c r="W142" s="94"/>
      <c r="X142" s="94">
        <v>190000</v>
      </c>
      <c r="Y142" s="94">
        <f t="shared" si="43"/>
        <v>0</v>
      </c>
      <c r="Z142" s="94">
        <f t="shared" si="44"/>
        <v>0</v>
      </c>
      <c r="AA142" s="94">
        <f t="shared" si="45"/>
        <v>0</v>
      </c>
      <c r="AB142" s="107"/>
      <c r="AC142" s="96" t="s">
        <v>685</v>
      </c>
      <c r="AD142" s="84"/>
      <c r="AE142" s="94">
        <f t="shared" si="46"/>
        <v>0</v>
      </c>
      <c r="AF142" s="84"/>
      <c r="AG142" s="94">
        <f t="shared" si="47"/>
        <v>0</v>
      </c>
      <c r="AH142" s="84"/>
      <c r="AI142" s="94">
        <f t="shared" si="48"/>
        <v>0</v>
      </c>
      <c r="AJ142" s="84"/>
      <c r="AK142" s="94">
        <f t="shared" si="49"/>
        <v>0</v>
      </c>
      <c r="AL142" s="85"/>
      <c r="AM142" s="84">
        <v>5</v>
      </c>
      <c r="AN142" s="84">
        <v>240</v>
      </c>
    </row>
    <row r="143" spans="1:40" s="86" customFormat="1" ht="36" customHeight="1">
      <c r="A143" s="84"/>
      <c r="B143" s="135" t="s">
        <v>204</v>
      </c>
      <c r="C143" s="84">
        <v>652877427</v>
      </c>
      <c r="D143" s="84"/>
      <c r="E143" s="145" t="s">
        <v>134</v>
      </c>
      <c r="F143" s="129" t="s">
        <v>220</v>
      </c>
      <c r="G143" s="84">
        <v>7</v>
      </c>
      <c r="H143" s="84">
        <v>0</v>
      </c>
      <c r="I143" s="84">
        <v>1</v>
      </c>
      <c r="J143" s="84">
        <v>0</v>
      </c>
      <c r="K143" s="84">
        <v>48</v>
      </c>
      <c r="L143" s="94">
        <f t="shared" si="39"/>
        <v>32</v>
      </c>
      <c r="M143" s="94">
        <f t="shared" si="35"/>
        <v>32</v>
      </c>
      <c r="N143" s="94">
        <f t="shared" si="40"/>
        <v>0</v>
      </c>
      <c r="O143" s="95">
        <f t="shared" si="41"/>
        <v>0</v>
      </c>
      <c r="P143" s="84"/>
      <c r="Q143" s="94">
        <f t="shared" si="34"/>
        <v>0</v>
      </c>
      <c r="R143" s="94">
        <f t="shared" si="34"/>
        <v>1</v>
      </c>
      <c r="S143" s="94">
        <f t="shared" si="36"/>
        <v>0</v>
      </c>
      <c r="T143" s="94">
        <f t="shared" si="37"/>
        <v>0</v>
      </c>
      <c r="U143" s="94">
        <f t="shared" si="38"/>
        <v>0</v>
      </c>
      <c r="V143" s="94">
        <f t="shared" si="42"/>
        <v>0</v>
      </c>
      <c r="W143" s="94"/>
      <c r="X143" s="94">
        <v>190000</v>
      </c>
      <c r="Y143" s="94">
        <f t="shared" si="43"/>
        <v>0</v>
      </c>
      <c r="Z143" s="94">
        <f t="shared" si="44"/>
        <v>0</v>
      </c>
      <c r="AA143" s="94">
        <f t="shared" si="45"/>
        <v>0</v>
      </c>
      <c r="AB143" s="107"/>
      <c r="AC143" s="96" t="s">
        <v>685</v>
      </c>
      <c r="AD143" s="84"/>
      <c r="AE143" s="94">
        <f t="shared" si="46"/>
        <v>0</v>
      </c>
      <c r="AF143" s="84"/>
      <c r="AG143" s="94">
        <f t="shared" si="47"/>
        <v>0</v>
      </c>
      <c r="AH143" s="84"/>
      <c r="AI143" s="94">
        <f t="shared" si="48"/>
        <v>0</v>
      </c>
      <c r="AJ143" s="84"/>
      <c r="AK143" s="94">
        <f t="shared" si="49"/>
        <v>0</v>
      </c>
      <c r="AL143" s="85"/>
      <c r="AM143" s="84">
        <v>7</v>
      </c>
      <c r="AN143" s="84">
        <v>48</v>
      </c>
    </row>
    <row r="144" spans="1:40" ht="36" customHeight="1">
      <c r="A144" s="79"/>
      <c r="B144" s="134" t="s">
        <v>121</v>
      </c>
      <c r="C144" s="79">
        <v>5639836271</v>
      </c>
      <c r="D144" s="79">
        <v>9153624363</v>
      </c>
      <c r="E144" s="144" t="s">
        <v>87</v>
      </c>
      <c r="F144" s="128" t="s">
        <v>120</v>
      </c>
      <c r="G144" s="79">
        <v>9</v>
      </c>
      <c r="H144" s="79">
        <v>1</v>
      </c>
      <c r="I144" s="79">
        <v>1</v>
      </c>
      <c r="J144" s="79">
        <v>16</v>
      </c>
      <c r="K144" s="79">
        <v>32</v>
      </c>
      <c r="L144" s="91">
        <f t="shared" si="39"/>
        <v>21.333333333333332</v>
      </c>
      <c r="M144" s="91">
        <f t="shared" si="35"/>
        <v>37.333333333333329</v>
      </c>
      <c r="N144" s="91">
        <f t="shared" si="40"/>
        <v>0.9375</v>
      </c>
      <c r="O144" s="92">
        <f t="shared" si="41"/>
        <v>0.9375</v>
      </c>
      <c r="P144" s="79">
        <v>15</v>
      </c>
      <c r="Q144" s="91">
        <f t="shared" si="34"/>
        <v>1</v>
      </c>
      <c r="R144" s="91">
        <f t="shared" si="34"/>
        <v>1</v>
      </c>
      <c r="S144" s="91">
        <f t="shared" si="36"/>
        <v>15</v>
      </c>
      <c r="T144" s="91">
        <f t="shared" si="37"/>
        <v>30</v>
      </c>
      <c r="U144" s="91">
        <f t="shared" si="38"/>
        <v>20</v>
      </c>
      <c r="V144" s="91">
        <f t="shared" si="42"/>
        <v>35</v>
      </c>
      <c r="W144" s="91">
        <f>SUM(V144:V145)</f>
        <v>70</v>
      </c>
      <c r="X144" s="91">
        <v>280000</v>
      </c>
      <c r="Y144" s="91">
        <f t="shared" si="43"/>
        <v>19600000</v>
      </c>
      <c r="Z144" s="91">
        <f t="shared" si="44"/>
        <v>1960000</v>
      </c>
      <c r="AA144" s="91">
        <f t="shared" si="45"/>
        <v>17640000</v>
      </c>
      <c r="AB144" s="106"/>
      <c r="AC144" s="93" t="s">
        <v>685</v>
      </c>
      <c r="AD144" s="79"/>
      <c r="AE144" s="91">
        <f t="shared" si="46"/>
        <v>0</v>
      </c>
      <c r="AF144" s="79"/>
      <c r="AG144" s="91">
        <f t="shared" si="47"/>
        <v>0</v>
      </c>
      <c r="AH144" s="79"/>
      <c r="AI144" s="91">
        <f t="shared" si="48"/>
        <v>0</v>
      </c>
      <c r="AJ144" s="79"/>
      <c r="AK144" s="91">
        <f t="shared" si="49"/>
        <v>0</v>
      </c>
      <c r="AL144" s="80"/>
      <c r="AM144" s="79">
        <v>15</v>
      </c>
      <c r="AN144" s="79">
        <v>48</v>
      </c>
    </row>
    <row r="145" spans="1:40" ht="36" customHeight="1">
      <c r="A145" s="79"/>
      <c r="B145" s="134" t="s">
        <v>121</v>
      </c>
      <c r="C145" s="79">
        <v>5639836271</v>
      </c>
      <c r="D145" s="79"/>
      <c r="E145" s="144" t="s">
        <v>87</v>
      </c>
      <c r="F145" s="128" t="s">
        <v>123</v>
      </c>
      <c r="G145" s="79">
        <v>6</v>
      </c>
      <c r="H145" s="79">
        <v>1</v>
      </c>
      <c r="I145" s="79">
        <v>1</v>
      </c>
      <c r="J145" s="79">
        <v>16</v>
      </c>
      <c r="K145" s="79">
        <v>32</v>
      </c>
      <c r="L145" s="91">
        <f t="shared" si="39"/>
        <v>21.333333333333332</v>
      </c>
      <c r="M145" s="91">
        <f t="shared" si="35"/>
        <v>37.333333333333329</v>
      </c>
      <c r="N145" s="91">
        <f t="shared" si="40"/>
        <v>0.9375</v>
      </c>
      <c r="O145" s="92">
        <f t="shared" si="41"/>
        <v>0.9375</v>
      </c>
      <c r="P145" s="79">
        <v>15</v>
      </c>
      <c r="Q145" s="91">
        <f t="shared" ref="Q145:R208" si="50">H145</f>
        <v>1</v>
      </c>
      <c r="R145" s="91">
        <f t="shared" si="50"/>
        <v>1</v>
      </c>
      <c r="S145" s="91">
        <f t="shared" si="36"/>
        <v>15</v>
      </c>
      <c r="T145" s="91">
        <f t="shared" si="37"/>
        <v>30</v>
      </c>
      <c r="U145" s="91">
        <f t="shared" si="38"/>
        <v>20</v>
      </c>
      <c r="V145" s="91">
        <f t="shared" si="42"/>
        <v>35</v>
      </c>
      <c r="W145" s="91"/>
      <c r="X145" s="91">
        <v>280000</v>
      </c>
      <c r="Y145" s="91">
        <f t="shared" si="43"/>
        <v>0</v>
      </c>
      <c r="Z145" s="91">
        <f t="shared" si="44"/>
        <v>0</v>
      </c>
      <c r="AA145" s="91">
        <f t="shared" si="45"/>
        <v>0</v>
      </c>
      <c r="AB145" s="106"/>
      <c r="AC145" s="93" t="s">
        <v>685</v>
      </c>
      <c r="AD145" s="79"/>
      <c r="AE145" s="91">
        <f t="shared" si="46"/>
        <v>0</v>
      </c>
      <c r="AF145" s="79"/>
      <c r="AG145" s="91">
        <f t="shared" si="47"/>
        <v>0</v>
      </c>
      <c r="AH145" s="79"/>
      <c r="AI145" s="91">
        <f t="shared" si="48"/>
        <v>0</v>
      </c>
      <c r="AJ145" s="79"/>
      <c r="AK145" s="91">
        <f t="shared" si="49"/>
        <v>0</v>
      </c>
      <c r="AL145" s="80"/>
      <c r="AM145" s="79">
        <v>15</v>
      </c>
      <c r="AN145" s="79">
        <v>48</v>
      </c>
    </row>
    <row r="146" spans="1:40" s="86" customFormat="1" ht="36" customHeight="1">
      <c r="A146" s="84"/>
      <c r="B146" s="135" t="s">
        <v>364</v>
      </c>
      <c r="C146" s="84">
        <v>5239417156</v>
      </c>
      <c r="D146" s="84">
        <v>9153618650</v>
      </c>
      <c r="E146" s="145" t="s">
        <v>87</v>
      </c>
      <c r="F146" s="129" t="s">
        <v>363</v>
      </c>
      <c r="G146" s="84">
        <v>8</v>
      </c>
      <c r="H146" s="84">
        <v>2</v>
      </c>
      <c r="I146" s="84">
        <v>0</v>
      </c>
      <c r="J146" s="84">
        <v>32</v>
      </c>
      <c r="K146" s="84">
        <v>0</v>
      </c>
      <c r="L146" s="94">
        <f t="shared" si="39"/>
        <v>0</v>
      </c>
      <c r="M146" s="94">
        <f t="shared" si="35"/>
        <v>32</v>
      </c>
      <c r="N146" s="94">
        <f t="shared" si="40"/>
        <v>0.8125</v>
      </c>
      <c r="O146" s="95">
        <f t="shared" si="41"/>
        <v>0.8125</v>
      </c>
      <c r="P146" s="84">
        <v>13</v>
      </c>
      <c r="Q146" s="94">
        <f t="shared" si="50"/>
        <v>2</v>
      </c>
      <c r="R146" s="94">
        <f t="shared" si="50"/>
        <v>0</v>
      </c>
      <c r="S146" s="94">
        <f t="shared" si="36"/>
        <v>26</v>
      </c>
      <c r="T146" s="94">
        <f t="shared" si="37"/>
        <v>0</v>
      </c>
      <c r="U146" s="94">
        <f t="shared" si="38"/>
        <v>0</v>
      </c>
      <c r="V146" s="94">
        <f t="shared" si="42"/>
        <v>26</v>
      </c>
      <c r="W146" s="94">
        <f>SUM(V146:V148)</f>
        <v>93</v>
      </c>
      <c r="X146" s="94">
        <v>280000</v>
      </c>
      <c r="Y146" s="94">
        <f t="shared" si="43"/>
        <v>26040000</v>
      </c>
      <c r="Z146" s="94">
        <f t="shared" si="44"/>
        <v>2604000</v>
      </c>
      <c r="AA146" s="94">
        <f t="shared" si="45"/>
        <v>23436000</v>
      </c>
      <c r="AB146" s="107"/>
      <c r="AC146" s="96" t="s">
        <v>685</v>
      </c>
      <c r="AD146" s="84"/>
      <c r="AE146" s="94">
        <f t="shared" si="46"/>
        <v>0</v>
      </c>
      <c r="AF146" s="84"/>
      <c r="AG146" s="94">
        <f t="shared" si="47"/>
        <v>0</v>
      </c>
      <c r="AH146" s="84"/>
      <c r="AI146" s="94">
        <f t="shared" si="48"/>
        <v>0</v>
      </c>
      <c r="AJ146" s="84"/>
      <c r="AK146" s="94">
        <f t="shared" si="49"/>
        <v>0</v>
      </c>
      <c r="AL146" s="85"/>
      <c r="AM146" s="84">
        <v>13</v>
      </c>
      <c r="AN146" s="84">
        <v>32</v>
      </c>
    </row>
    <row r="147" spans="1:40" s="86" customFormat="1" ht="36" customHeight="1">
      <c r="A147" s="84"/>
      <c r="B147" s="135" t="s">
        <v>364</v>
      </c>
      <c r="C147" s="84">
        <v>5239417156</v>
      </c>
      <c r="D147" s="84"/>
      <c r="E147" s="145" t="s">
        <v>87</v>
      </c>
      <c r="F147" s="129" t="s">
        <v>367</v>
      </c>
      <c r="G147" s="84">
        <v>10</v>
      </c>
      <c r="H147" s="84">
        <v>2</v>
      </c>
      <c r="I147" s="84">
        <v>0</v>
      </c>
      <c r="J147" s="84">
        <v>32</v>
      </c>
      <c r="K147" s="84">
        <v>0</v>
      </c>
      <c r="L147" s="94">
        <f t="shared" si="39"/>
        <v>0</v>
      </c>
      <c r="M147" s="94">
        <f t="shared" si="35"/>
        <v>32</v>
      </c>
      <c r="N147" s="94">
        <f t="shared" si="40"/>
        <v>0.875</v>
      </c>
      <c r="O147" s="95">
        <f t="shared" si="41"/>
        <v>0.875</v>
      </c>
      <c r="P147" s="84">
        <v>14</v>
      </c>
      <c r="Q147" s="94">
        <f t="shared" si="50"/>
        <v>2</v>
      </c>
      <c r="R147" s="94">
        <f t="shared" si="50"/>
        <v>0</v>
      </c>
      <c r="S147" s="94">
        <f t="shared" si="36"/>
        <v>28</v>
      </c>
      <c r="T147" s="94">
        <f t="shared" si="37"/>
        <v>0</v>
      </c>
      <c r="U147" s="94">
        <f t="shared" si="38"/>
        <v>0</v>
      </c>
      <c r="V147" s="94">
        <f t="shared" si="42"/>
        <v>28</v>
      </c>
      <c r="W147" s="94"/>
      <c r="X147" s="94">
        <v>280000</v>
      </c>
      <c r="Y147" s="94">
        <f t="shared" si="43"/>
        <v>0</v>
      </c>
      <c r="Z147" s="94">
        <f t="shared" si="44"/>
        <v>0</v>
      </c>
      <c r="AA147" s="94">
        <f t="shared" si="45"/>
        <v>0</v>
      </c>
      <c r="AB147" s="107"/>
      <c r="AC147" s="96" t="s">
        <v>685</v>
      </c>
      <c r="AD147" s="84"/>
      <c r="AE147" s="94">
        <f t="shared" si="46"/>
        <v>0</v>
      </c>
      <c r="AF147" s="84"/>
      <c r="AG147" s="94">
        <f t="shared" si="47"/>
        <v>0</v>
      </c>
      <c r="AH147" s="84"/>
      <c r="AI147" s="94">
        <f t="shared" si="48"/>
        <v>0</v>
      </c>
      <c r="AJ147" s="84"/>
      <c r="AK147" s="94">
        <f t="shared" si="49"/>
        <v>0</v>
      </c>
      <c r="AL147" s="85"/>
      <c r="AM147" s="84">
        <v>14</v>
      </c>
      <c r="AN147" s="84">
        <v>32</v>
      </c>
    </row>
    <row r="148" spans="1:40" s="86" customFormat="1" ht="36" customHeight="1">
      <c r="A148" s="84"/>
      <c r="B148" s="135" t="s">
        <v>364</v>
      </c>
      <c r="C148" s="84">
        <v>5239417156</v>
      </c>
      <c r="D148" s="84"/>
      <c r="E148" s="145" t="s">
        <v>87</v>
      </c>
      <c r="F148" s="129" t="s">
        <v>67</v>
      </c>
      <c r="G148" s="84">
        <v>8</v>
      </c>
      <c r="H148" s="84">
        <v>1</v>
      </c>
      <c r="I148" s="84">
        <v>1</v>
      </c>
      <c r="J148" s="84">
        <v>16</v>
      </c>
      <c r="K148" s="84">
        <v>48</v>
      </c>
      <c r="L148" s="94">
        <f t="shared" si="39"/>
        <v>32</v>
      </c>
      <c r="M148" s="94">
        <f t="shared" si="35"/>
        <v>48</v>
      </c>
      <c r="N148" s="94">
        <f t="shared" si="40"/>
        <v>0.8125</v>
      </c>
      <c r="O148" s="95">
        <f t="shared" si="41"/>
        <v>0.8125</v>
      </c>
      <c r="P148" s="84">
        <v>13</v>
      </c>
      <c r="Q148" s="94">
        <f t="shared" si="50"/>
        <v>1</v>
      </c>
      <c r="R148" s="94">
        <f t="shared" si="50"/>
        <v>1</v>
      </c>
      <c r="S148" s="94">
        <f t="shared" si="36"/>
        <v>13</v>
      </c>
      <c r="T148" s="94">
        <f t="shared" si="37"/>
        <v>39</v>
      </c>
      <c r="U148" s="94">
        <f t="shared" si="38"/>
        <v>26</v>
      </c>
      <c r="V148" s="94">
        <f t="shared" si="42"/>
        <v>39</v>
      </c>
      <c r="W148" s="94"/>
      <c r="X148" s="94">
        <v>280000</v>
      </c>
      <c r="Y148" s="94">
        <f t="shared" si="43"/>
        <v>0</v>
      </c>
      <c r="Z148" s="94">
        <f t="shared" si="44"/>
        <v>0</v>
      </c>
      <c r="AA148" s="94">
        <f t="shared" si="45"/>
        <v>0</v>
      </c>
      <c r="AB148" s="107"/>
      <c r="AC148" s="96" t="s">
        <v>685</v>
      </c>
      <c r="AD148" s="84"/>
      <c r="AE148" s="94">
        <f t="shared" si="46"/>
        <v>0</v>
      </c>
      <c r="AF148" s="84"/>
      <c r="AG148" s="94">
        <f t="shared" si="47"/>
        <v>0</v>
      </c>
      <c r="AH148" s="84"/>
      <c r="AI148" s="94">
        <f t="shared" si="48"/>
        <v>0</v>
      </c>
      <c r="AJ148" s="84"/>
      <c r="AK148" s="94">
        <f t="shared" si="49"/>
        <v>0</v>
      </c>
      <c r="AL148" s="85"/>
      <c r="AM148" s="84">
        <v>13</v>
      </c>
      <c r="AN148" s="84">
        <v>64</v>
      </c>
    </row>
    <row r="149" spans="1:40" ht="36" customHeight="1">
      <c r="A149" s="79"/>
      <c r="B149" s="134" t="s">
        <v>138</v>
      </c>
      <c r="C149" s="79">
        <v>653126646</v>
      </c>
      <c r="D149" s="79">
        <v>9151602397</v>
      </c>
      <c r="E149" s="144" t="s">
        <v>134</v>
      </c>
      <c r="F149" s="128" t="s">
        <v>137</v>
      </c>
      <c r="G149" s="79">
        <v>10</v>
      </c>
      <c r="H149" s="79">
        <v>1</v>
      </c>
      <c r="I149" s="79">
        <v>1</v>
      </c>
      <c r="J149" s="79">
        <v>16</v>
      </c>
      <c r="K149" s="79">
        <v>32</v>
      </c>
      <c r="L149" s="91">
        <f t="shared" si="39"/>
        <v>21.333333333333332</v>
      </c>
      <c r="M149" s="91">
        <f t="shared" si="35"/>
        <v>37.333333333333329</v>
      </c>
      <c r="N149" s="91">
        <f t="shared" si="40"/>
        <v>0.8125</v>
      </c>
      <c r="O149" s="92">
        <f t="shared" si="41"/>
        <v>0.8125</v>
      </c>
      <c r="P149" s="79">
        <v>13</v>
      </c>
      <c r="Q149" s="91">
        <f t="shared" si="50"/>
        <v>1</v>
      </c>
      <c r="R149" s="91">
        <f t="shared" si="50"/>
        <v>1</v>
      </c>
      <c r="S149" s="91">
        <f t="shared" si="36"/>
        <v>13</v>
      </c>
      <c r="T149" s="91">
        <f t="shared" si="37"/>
        <v>26</v>
      </c>
      <c r="U149" s="91">
        <f t="shared" si="38"/>
        <v>17.333333333333332</v>
      </c>
      <c r="V149" s="91">
        <f t="shared" si="42"/>
        <v>30.333333333333332</v>
      </c>
      <c r="W149" s="91">
        <v>30</v>
      </c>
      <c r="X149" s="91">
        <v>190000</v>
      </c>
      <c r="Y149" s="91">
        <f t="shared" si="43"/>
        <v>5700000</v>
      </c>
      <c r="Z149" s="91">
        <f t="shared" si="44"/>
        <v>570000</v>
      </c>
      <c r="AA149" s="91">
        <f t="shared" si="45"/>
        <v>5130000</v>
      </c>
      <c r="AB149" s="106"/>
      <c r="AC149" s="93" t="s">
        <v>685</v>
      </c>
      <c r="AD149" s="79"/>
      <c r="AE149" s="91">
        <f t="shared" si="46"/>
        <v>0</v>
      </c>
      <c r="AF149" s="79"/>
      <c r="AG149" s="91">
        <f t="shared" si="47"/>
        <v>0</v>
      </c>
      <c r="AH149" s="79"/>
      <c r="AI149" s="91">
        <f t="shared" si="48"/>
        <v>0</v>
      </c>
      <c r="AJ149" s="79"/>
      <c r="AK149" s="91">
        <f t="shared" si="49"/>
        <v>0</v>
      </c>
      <c r="AL149" s="80"/>
      <c r="AM149" s="79">
        <v>13</v>
      </c>
      <c r="AN149" s="79">
        <v>48</v>
      </c>
    </row>
    <row r="150" spans="1:40" s="86" customFormat="1" ht="36" customHeight="1">
      <c r="A150" s="84"/>
      <c r="B150" s="135" t="s">
        <v>107</v>
      </c>
      <c r="C150" s="84">
        <v>5639715782</v>
      </c>
      <c r="D150" s="84">
        <v>9158669297</v>
      </c>
      <c r="E150" s="145" t="s">
        <v>87</v>
      </c>
      <c r="F150" s="129" t="s">
        <v>106</v>
      </c>
      <c r="G150" s="84">
        <v>17</v>
      </c>
      <c r="H150" s="84">
        <v>2</v>
      </c>
      <c r="I150" s="84">
        <v>0</v>
      </c>
      <c r="J150" s="84">
        <v>32</v>
      </c>
      <c r="K150" s="84">
        <v>0</v>
      </c>
      <c r="L150" s="94">
        <f t="shared" si="39"/>
        <v>0</v>
      </c>
      <c r="M150" s="94">
        <f t="shared" si="35"/>
        <v>32</v>
      </c>
      <c r="N150" s="94">
        <f t="shared" si="40"/>
        <v>1</v>
      </c>
      <c r="O150" s="95">
        <f t="shared" si="41"/>
        <v>1</v>
      </c>
      <c r="P150" s="84">
        <v>16</v>
      </c>
      <c r="Q150" s="94">
        <f t="shared" si="50"/>
        <v>2</v>
      </c>
      <c r="R150" s="94">
        <f t="shared" si="50"/>
        <v>0</v>
      </c>
      <c r="S150" s="94">
        <f t="shared" si="36"/>
        <v>32</v>
      </c>
      <c r="T150" s="94">
        <f t="shared" si="37"/>
        <v>0</v>
      </c>
      <c r="U150" s="94">
        <f t="shared" si="38"/>
        <v>0</v>
      </c>
      <c r="V150" s="94">
        <f t="shared" si="42"/>
        <v>32</v>
      </c>
      <c r="W150" s="94">
        <v>69</v>
      </c>
      <c r="X150" s="94">
        <v>280000</v>
      </c>
      <c r="Y150" s="94">
        <f t="shared" si="43"/>
        <v>19320000</v>
      </c>
      <c r="Z150" s="94">
        <f t="shared" si="44"/>
        <v>1932000</v>
      </c>
      <c r="AA150" s="94">
        <f t="shared" si="45"/>
        <v>17388000</v>
      </c>
      <c r="AB150" s="107"/>
      <c r="AC150" s="96" t="s">
        <v>685</v>
      </c>
      <c r="AD150" s="84"/>
      <c r="AE150" s="94">
        <f t="shared" si="46"/>
        <v>0</v>
      </c>
      <c r="AF150" s="84"/>
      <c r="AG150" s="94">
        <f t="shared" si="47"/>
        <v>0</v>
      </c>
      <c r="AH150" s="84"/>
      <c r="AI150" s="94">
        <f t="shared" si="48"/>
        <v>0</v>
      </c>
      <c r="AJ150" s="84"/>
      <c r="AK150" s="94">
        <f t="shared" si="49"/>
        <v>0</v>
      </c>
      <c r="AL150" s="85"/>
      <c r="AM150" s="84">
        <v>16</v>
      </c>
      <c r="AN150" s="84">
        <v>32</v>
      </c>
    </row>
    <row r="151" spans="1:40" s="86" customFormat="1" ht="36" customHeight="1">
      <c r="A151" s="84"/>
      <c r="B151" s="135" t="s">
        <v>107</v>
      </c>
      <c r="C151" s="84">
        <v>5639715782</v>
      </c>
      <c r="D151" s="84"/>
      <c r="E151" s="145" t="s">
        <v>87</v>
      </c>
      <c r="F151" s="129" t="s">
        <v>109</v>
      </c>
      <c r="G151" s="84">
        <v>21</v>
      </c>
      <c r="H151" s="84">
        <v>1</v>
      </c>
      <c r="I151" s="84">
        <v>1</v>
      </c>
      <c r="J151" s="84">
        <v>16</v>
      </c>
      <c r="K151" s="84">
        <v>32</v>
      </c>
      <c r="L151" s="94">
        <f t="shared" si="39"/>
        <v>21.333333333333332</v>
      </c>
      <c r="M151" s="94">
        <f t="shared" si="35"/>
        <v>37.333333333333329</v>
      </c>
      <c r="N151" s="94">
        <f t="shared" si="40"/>
        <v>1</v>
      </c>
      <c r="O151" s="95">
        <f t="shared" si="41"/>
        <v>1</v>
      </c>
      <c r="P151" s="84">
        <v>16</v>
      </c>
      <c r="Q151" s="94">
        <f t="shared" si="50"/>
        <v>1</v>
      </c>
      <c r="R151" s="94">
        <f t="shared" si="50"/>
        <v>1</v>
      </c>
      <c r="S151" s="94">
        <f t="shared" si="36"/>
        <v>16</v>
      </c>
      <c r="T151" s="94">
        <f t="shared" si="37"/>
        <v>32</v>
      </c>
      <c r="U151" s="94">
        <f t="shared" si="38"/>
        <v>21.333333333333332</v>
      </c>
      <c r="V151" s="94">
        <f t="shared" si="42"/>
        <v>37.333333333333329</v>
      </c>
      <c r="W151" s="94"/>
      <c r="X151" s="94">
        <v>280000</v>
      </c>
      <c r="Y151" s="94">
        <f t="shared" si="43"/>
        <v>0</v>
      </c>
      <c r="Z151" s="94">
        <f t="shared" si="44"/>
        <v>0</v>
      </c>
      <c r="AA151" s="94">
        <f t="shared" si="45"/>
        <v>0</v>
      </c>
      <c r="AB151" s="107"/>
      <c r="AC151" s="96" t="s">
        <v>685</v>
      </c>
      <c r="AD151" s="84"/>
      <c r="AE151" s="94">
        <f t="shared" si="46"/>
        <v>0</v>
      </c>
      <c r="AF151" s="84"/>
      <c r="AG151" s="94">
        <f t="shared" si="47"/>
        <v>0</v>
      </c>
      <c r="AH151" s="84"/>
      <c r="AI151" s="94">
        <f t="shared" si="48"/>
        <v>0</v>
      </c>
      <c r="AJ151" s="84"/>
      <c r="AK151" s="94">
        <f t="shared" si="49"/>
        <v>0</v>
      </c>
      <c r="AL151" s="85"/>
      <c r="AM151" s="84">
        <v>16</v>
      </c>
      <c r="AN151" s="84">
        <v>48</v>
      </c>
    </row>
    <row r="152" spans="1:40" ht="36" customHeight="1">
      <c r="A152" s="79"/>
      <c r="B152" s="134" t="s">
        <v>140</v>
      </c>
      <c r="C152" s="79">
        <v>651278041</v>
      </c>
      <c r="D152" s="79">
        <v>9124092420</v>
      </c>
      <c r="E152" s="144" t="s">
        <v>134</v>
      </c>
      <c r="F152" s="128" t="s">
        <v>319</v>
      </c>
      <c r="G152" s="79">
        <v>18</v>
      </c>
      <c r="H152" s="79">
        <v>2</v>
      </c>
      <c r="I152" s="79">
        <v>0</v>
      </c>
      <c r="J152" s="79">
        <v>32</v>
      </c>
      <c r="K152" s="79">
        <v>0</v>
      </c>
      <c r="L152" s="91">
        <f t="shared" si="39"/>
        <v>0</v>
      </c>
      <c r="M152" s="91">
        <f t="shared" si="35"/>
        <v>32</v>
      </c>
      <c r="N152" s="91">
        <f t="shared" si="40"/>
        <v>1</v>
      </c>
      <c r="O152" s="92">
        <f t="shared" si="41"/>
        <v>1</v>
      </c>
      <c r="P152" s="79">
        <v>16</v>
      </c>
      <c r="Q152" s="91">
        <f t="shared" si="50"/>
        <v>2</v>
      </c>
      <c r="R152" s="91">
        <f t="shared" si="50"/>
        <v>0</v>
      </c>
      <c r="S152" s="91">
        <f t="shared" si="36"/>
        <v>32</v>
      </c>
      <c r="T152" s="91">
        <f t="shared" si="37"/>
        <v>0</v>
      </c>
      <c r="U152" s="91">
        <f t="shared" si="38"/>
        <v>0</v>
      </c>
      <c r="V152" s="91">
        <f t="shared" si="42"/>
        <v>32</v>
      </c>
      <c r="W152" s="91">
        <f>SUM(V152:V155)</f>
        <v>64</v>
      </c>
      <c r="X152" s="91">
        <v>190000</v>
      </c>
      <c r="Y152" s="91">
        <f t="shared" si="43"/>
        <v>14050000</v>
      </c>
      <c r="Z152" s="91">
        <f t="shared" si="44"/>
        <v>1405000</v>
      </c>
      <c r="AA152" s="91">
        <f t="shared" si="45"/>
        <v>12645000</v>
      </c>
      <c r="AB152" s="106"/>
      <c r="AC152" s="93" t="s">
        <v>685</v>
      </c>
      <c r="AD152" s="79">
        <v>2</v>
      </c>
      <c r="AE152" s="91">
        <f t="shared" si="46"/>
        <v>1140000</v>
      </c>
      <c r="AF152" s="79">
        <v>3</v>
      </c>
      <c r="AG152" s="91">
        <f t="shared" si="47"/>
        <v>750000</v>
      </c>
      <c r="AH152" s="79"/>
      <c r="AI152" s="91">
        <f t="shared" si="48"/>
        <v>0</v>
      </c>
      <c r="AJ152" s="79"/>
      <c r="AK152" s="91">
        <f t="shared" si="49"/>
        <v>0</v>
      </c>
      <c r="AL152" s="80"/>
      <c r="AM152" s="79">
        <v>16</v>
      </c>
      <c r="AN152" s="79">
        <v>32</v>
      </c>
    </row>
    <row r="153" spans="1:40" ht="36" customHeight="1">
      <c r="A153" s="79"/>
      <c r="B153" s="134" t="s">
        <v>140</v>
      </c>
      <c r="C153" s="79">
        <v>651278041</v>
      </c>
      <c r="D153" s="79"/>
      <c r="E153" s="144" t="s">
        <v>134</v>
      </c>
      <c r="F153" s="128" t="s">
        <v>323</v>
      </c>
      <c r="G153" s="79">
        <v>18</v>
      </c>
      <c r="H153" s="79">
        <v>2</v>
      </c>
      <c r="I153" s="79">
        <v>0</v>
      </c>
      <c r="J153" s="79">
        <v>32</v>
      </c>
      <c r="K153" s="79">
        <v>0</v>
      </c>
      <c r="L153" s="91">
        <f t="shared" si="39"/>
        <v>0</v>
      </c>
      <c r="M153" s="91">
        <f t="shared" si="35"/>
        <v>32</v>
      </c>
      <c r="N153" s="91">
        <f t="shared" si="40"/>
        <v>1</v>
      </c>
      <c r="O153" s="92">
        <f t="shared" si="41"/>
        <v>1</v>
      </c>
      <c r="P153" s="79">
        <v>16</v>
      </c>
      <c r="Q153" s="91">
        <f t="shared" si="50"/>
        <v>2</v>
      </c>
      <c r="R153" s="91">
        <f t="shared" si="50"/>
        <v>0</v>
      </c>
      <c r="S153" s="91">
        <f t="shared" si="36"/>
        <v>32</v>
      </c>
      <c r="T153" s="91">
        <f t="shared" si="37"/>
        <v>0</v>
      </c>
      <c r="U153" s="91">
        <f t="shared" si="38"/>
        <v>0</v>
      </c>
      <c r="V153" s="91">
        <f t="shared" si="42"/>
        <v>32</v>
      </c>
      <c r="W153" s="91"/>
      <c r="X153" s="91">
        <v>190000</v>
      </c>
      <c r="Y153" s="91">
        <f t="shared" si="43"/>
        <v>0</v>
      </c>
      <c r="Z153" s="91">
        <f t="shared" si="44"/>
        <v>0</v>
      </c>
      <c r="AA153" s="91">
        <f t="shared" si="45"/>
        <v>0</v>
      </c>
      <c r="AB153" s="106"/>
      <c r="AC153" s="93" t="s">
        <v>685</v>
      </c>
      <c r="AD153" s="79"/>
      <c r="AE153" s="91">
        <f t="shared" si="46"/>
        <v>0</v>
      </c>
      <c r="AF153" s="79"/>
      <c r="AG153" s="91">
        <f t="shared" si="47"/>
        <v>0</v>
      </c>
      <c r="AH153" s="79"/>
      <c r="AI153" s="91">
        <f t="shared" si="48"/>
        <v>0</v>
      </c>
      <c r="AJ153" s="79"/>
      <c r="AK153" s="91">
        <f t="shared" si="49"/>
        <v>0</v>
      </c>
      <c r="AL153" s="80"/>
      <c r="AM153" s="79">
        <v>16</v>
      </c>
      <c r="AN153" s="79">
        <v>32</v>
      </c>
    </row>
    <row r="154" spans="1:40" ht="36" customHeight="1">
      <c r="A154" s="79"/>
      <c r="B154" s="134" t="s">
        <v>140</v>
      </c>
      <c r="C154" s="79">
        <v>651278041</v>
      </c>
      <c r="D154" s="79"/>
      <c r="E154" s="144" t="s">
        <v>134</v>
      </c>
      <c r="F154" s="128" t="s">
        <v>79</v>
      </c>
      <c r="G154" s="79">
        <v>2</v>
      </c>
      <c r="H154" s="79">
        <v>0</v>
      </c>
      <c r="I154" s="79">
        <v>2</v>
      </c>
      <c r="J154" s="79">
        <v>0</v>
      </c>
      <c r="K154" s="79">
        <v>240</v>
      </c>
      <c r="L154" s="91">
        <f t="shared" si="39"/>
        <v>160</v>
      </c>
      <c r="M154" s="91">
        <f t="shared" si="35"/>
        <v>160</v>
      </c>
      <c r="N154" s="91">
        <f t="shared" si="40"/>
        <v>0</v>
      </c>
      <c r="O154" s="92">
        <f t="shared" si="41"/>
        <v>0</v>
      </c>
      <c r="P154" s="79"/>
      <c r="Q154" s="91">
        <f t="shared" si="50"/>
        <v>0</v>
      </c>
      <c r="R154" s="91">
        <f t="shared" si="50"/>
        <v>2</v>
      </c>
      <c r="S154" s="91">
        <f t="shared" si="36"/>
        <v>0</v>
      </c>
      <c r="T154" s="91">
        <f t="shared" si="37"/>
        <v>0</v>
      </c>
      <c r="U154" s="91">
        <f t="shared" si="38"/>
        <v>0</v>
      </c>
      <c r="V154" s="91">
        <f t="shared" si="42"/>
        <v>0</v>
      </c>
      <c r="W154" s="91"/>
      <c r="X154" s="91">
        <v>190000</v>
      </c>
      <c r="Y154" s="91">
        <f t="shared" si="43"/>
        <v>0</v>
      </c>
      <c r="Z154" s="91">
        <f t="shared" si="44"/>
        <v>0</v>
      </c>
      <c r="AA154" s="91">
        <f t="shared" si="45"/>
        <v>0</v>
      </c>
      <c r="AB154" s="106"/>
      <c r="AC154" s="93" t="s">
        <v>685</v>
      </c>
      <c r="AD154" s="79"/>
      <c r="AE154" s="91">
        <f t="shared" si="46"/>
        <v>0</v>
      </c>
      <c r="AF154" s="79"/>
      <c r="AG154" s="91">
        <f t="shared" si="47"/>
        <v>0</v>
      </c>
      <c r="AH154" s="79"/>
      <c r="AI154" s="91">
        <f t="shared" si="48"/>
        <v>0</v>
      </c>
      <c r="AJ154" s="79"/>
      <c r="AK154" s="91">
        <f t="shared" si="49"/>
        <v>0</v>
      </c>
      <c r="AL154" s="80"/>
      <c r="AM154" s="79">
        <v>2</v>
      </c>
      <c r="AN154" s="79">
        <v>240</v>
      </c>
    </row>
    <row r="155" spans="1:40" ht="36" customHeight="1">
      <c r="A155" s="79"/>
      <c r="B155" s="134" t="s">
        <v>140</v>
      </c>
      <c r="C155" s="79">
        <v>651278041</v>
      </c>
      <c r="D155" s="79"/>
      <c r="E155" s="144" t="s">
        <v>134</v>
      </c>
      <c r="F155" s="128" t="s">
        <v>249</v>
      </c>
      <c r="G155" s="79">
        <v>3</v>
      </c>
      <c r="H155" s="79">
        <v>0</v>
      </c>
      <c r="I155" s="79">
        <v>2</v>
      </c>
      <c r="J155" s="79">
        <v>0</v>
      </c>
      <c r="K155" s="79">
        <v>96</v>
      </c>
      <c r="L155" s="91">
        <f t="shared" si="39"/>
        <v>64</v>
      </c>
      <c r="M155" s="91">
        <f t="shared" si="35"/>
        <v>64</v>
      </c>
      <c r="N155" s="91">
        <f t="shared" si="40"/>
        <v>0</v>
      </c>
      <c r="O155" s="92">
        <f t="shared" si="41"/>
        <v>0</v>
      </c>
      <c r="P155" s="79"/>
      <c r="Q155" s="91">
        <f t="shared" si="50"/>
        <v>0</v>
      </c>
      <c r="R155" s="91">
        <f t="shared" si="50"/>
        <v>2</v>
      </c>
      <c r="S155" s="91">
        <f t="shared" si="36"/>
        <v>0</v>
      </c>
      <c r="T155" s="91">
        <f t="shared" si="37"/>
        <v>0</v>
      </c>
      <c r="U155" s="91">
        <f t="shared" si="38"/>
        <v>0</v>
      </c>
      <c r="V155" s="91">
        <f t="shared" si="42"/>
        <v>0</v>
      </c>
      <c r="W155" s="91"/>
      <c r="X155" s="91">
        <v>190000</v>
      </c>
      <c r="Y155" s="91">
        <f t="shared" si="43"/>
        <v>0</v>
      </c>
      <c r="Z155" s="91">
        <f t="shared" si="44"/>
        <v>0</v>
      </c>
      <c r="AA155" s="91">
        <f t="shared" si="45"/>
        <v>0</v>
      </c>
      <c r="AB155" s="106"/>
      <c r="AC155" s="93" t="s">
        <v>685</v>
      </c>
      <c r="AD155" s="79"/>
      <c r="AE155" s="91">
        <f t="shared" si="46"/>
        <v>0</v>
      </c>
      <c r="AF155" s="79"/>
      <c r="AG155" s="91">
        <f t="shared" si="47"/>
        <v>0</v>
      </c>
      <c r="AH155" s="79"/>
      <c r="AI155" s="91">
        <f t="shared" si="48"/>
        <v>0</v>
      </c>
      <c r="AJ155" s="79"/>
      <c r="AK155" s="91">
        <f t="shared" si="49"/>
        <v>0</v>
      </c>
      <c r="AL155" s="80"/>
      <c r="AM155" s="79">
        <v>3</v>
      </c>
      <c r="AN155" s="79">
        <v>96</v>
      </c>
    </row>
    <row r="156" spans="1:40" s="86" customFormat="1" ht="36" customHeight="1">
      <c r="A156" s="84"/>
      <c r="B156" s="135" t="s">
        <v>380</v>
      </c>
      <c r="C156" s="84">
        <v>653207761</v>
      </c>
      <c r="D156" s="84">
        <v>9151603094</v>
      </c>
      <c r="E156" s="145" t="s">
        <v>134</v>
      </c>
      <c r="F156" s="129" t="s">
        <v>54</v>
      </c>
      <c r="G156" s="84">
        <v>8</v>
      </c>
      <c r="H156" s="84">
        <v>2</v>
      </c>
      <c r="I156" s="84">
        <v>0</v>
      </c>
      <c r="J156" s="84">
        <v>32</v>
      </c>
      <c r="K156" s="84">
        <v>0</v>
      </c>
      <c r="L156" s="94">
        <f t="shared" si="39"/>
        <v>0</v>
      </c>
      <c r="M156" s="94">
        <f t="shared" si="35"/>
        <v>32</v>
      </c>
      <c r="N156" s="94">
        <f t="shared" si="40"/>
        <v>0.4375</v>
      </c>
      <c r="O156" s="95">
        <f t="shared" si="41"/>
        <v>0.4375</v>
      </c>
      <c r="P156" s="84">
        <v>7</v>
      </c>
      <c r="Q156" s="94">
        <f t="shared" si="50"/>
        <v>2</v>
      </c>
      <c r="R156" s="94">
        <f t="shared" si="50"/>
        <v>0</v>
      </c>
      <c r="S156" s="94">
        <f t="shared" si="36"/>
        <v>14</v>
      </c>
      <c r="T156" s="94">
        <f t="shared" si="37"/>
        <v>0</v>
      </c>
      <c r="U156" s="94">
        <f t="shared" si="38"/>
        <v>0</v>
      </c>
      <c r="V156" s="94">
        <f t="shared" si="42"/>
        <v>14</v>
      </c>
      <c r="W156" s="94">
        <f>SUM(V156:V157)</f>
        <v>14</v>
      </c>
      <c r="X156" s="94">
        <v>190000</v>
      </c>
      <c r="Y156" s="94">
        <f t="shared" si="43"/>
        <v>9500000</v>
      </c>
      <c r="Z156" s="94">
        <f t="shared" si="44"/>
        <v>950000</v>
      </c>
      <c r="AA156" s="94">
        <f t="shared" si="45"/>
        <v>8550000</v>
      </c>
      <c r="AB156" s="107"/>
      <c r="AC156" s="96" t="s">
        <v>685</v>
      </c>
      <c r="AD156" s="84">
        <v>12</v>
      </c>
      <c r="AE156" s="94">
        <f t="shared" si="46"/>
        <v>6840000</v>
      </c>
      <c r="AF156" s="84"/>
      <c r="AG156" s="94">
        <f t="shared" si="47"/>
        <v>0</v>
      </c>
      <c r="AH156" s="84"/>
      <c r="AI156" s="94">
        <f t="shared" si="48"/>
        <v>0</v>
      </c>
      <c r="AJ156" s="84"/>
      <c r="AK156" s="94">
        <f t="shared" si="49"/>
        <v>0</v>
      </c>
      <c r="AL156" s="85"/>
      <c r="AM156" s="84">
        <v>7</v>
      </c>
      <c r="AN156" s="84">
        <v>32</v>
      </c>
    </row>
    <row r="157" spans="1:40" s="86" customFormat="1" ht="36" customHeight="1">
      <c r="A157" s="84"/>
      <c r="B157" s="135" t="s">
        <v>380</v>
      </c>
      <c r="C157" s="84"/>
      <c r="D157" s="84"/>
      <c r="E157" s="145" t="s">
        <v>134</v>
      </c>
      <c r="F157" s="129" t="s">
        <v>450</v>
      </c>
      <c r="G157" s="84" t="s">
        <v>451</v>
      </c>
      <c r="H157" s="84">
        <v>0</v>
      </c>
      <c r="I157" s="84">
        <v>2</v>
      </c>
      <c r="J157" s="84">
        <v>0</v>
      </c>
      <c r="K157" s="84">
        <v>240</v>
      </c>
      <c r="L157" s="94">
        <f t="shared" si="39"/>
        <v>160</v>
      </c>
      <c r="M157" s="94">
        <f t="shared" si="35"/>
        <v>160</v>
      </c>
      <c r="N157" s="94">
        <f t="shared" si="40"/>
        <v>0</v>
      </c>
      <c r="O157" s="95">
        <f t="shared" si="41"/>
        <v>0</v>
      </c>
      <c r="P157" s="84"/>
      <c r="Q157" s="94">
        <f t="shared" si="50"/>
        <v>0</v>
      </c>
      <c r="R157" s="94">
        <f t="shared" si="50"/>
        <v>2</v>
      </c>
      <c r="S157" s="94">
        <f t="shared" si="36"/>
        <v>0</v>
      </c>
      <c r="T157" s="94">
        <f t="shared" si="37"/>
        <v>0</v>
      </c>
      <c r="U157" s="94">
        <f t="shared" si="38"/>
        <v>0</v>
      </c>
      <c r="V157" s="94">
        <f t="shared" si="42"/>
        <v>0</v>
      </c>
      <c r="W157" s="94"/>
      <c r="X157" s="94">
        <v>190000</v>
      </c>
      <c r="Y157" s="94">
        <f t="shared" si="43"/>
        <v>0</v>
      </c>
      <c r="Z157" s="94">
        <f t="shared" si="44"/>
        <v>0</v>
      </c>
      <c r="AA157" s="94">
        <f t="shared" si="45"/>
        <v>0</v>
      </c>
      <c r="AB157" s="107"/>
      <c r="AC157" s="96" t="s">
        <v>685</v>
      </c>
      <c r="AD157" s="84"/>
      <c r="AE157" s="94">
        <f t="shared" si="46"/>
        <v>0</v>
      </c>
      <c r="AF157" s="84"/>
      <c r="AG157" s="94">
        <f t="shared" si="47"/>
        <v>0</v>
      </c>
      <c r="AH157" s="84"/>
      <c r="AI157" s="94">
        <f t="shared" si="48"/>
        <v>0</v>
      </c>
      <c r="AJ157" s="84"/>
      <c r="AK157" s="94">
        <f t="shared" si="49"/>
        <v>0</v>
      </c>
      <c r="AL157" s="85"/>
      <c r="AM157" s="84">
        <v>12</v>
      </c>
      <c r="AN157" s="84">
        <v>240</v>
      </c>
    </row>
    <row r="158" spans="1:40" ht="36" customHeight="1">
      <c r="A158" s="79"/>
      <c r="B158" s="134" t="s">
        <v>228</v>
      </c>
      <c r="C158" s="79">
        <v>6529891692</v>
      </c>
      <c r="D158" s="79">
        <v>9153616007</v>
      </c>
      <c r="E158" s="144" t="s">
        <v>134</v>
      </c>
      <c r="F158" s="128" t="s">
        <v>355</v>
      </c>
      <c r="G158" s="79" t="s">
        <v>452</v>
      </c>
      <c r="H158" s="79">
        <v>1</v>
      </c>
      <c r="I158" s="79">
        <v>1</v>
      </c>
      <c r="J158" s="79">
        <v>16</v>
      </c>
      <c r="K158" s="79">
        <v>48</v>
      </c>
      <c r="L158" s="91">
        <f t="shared" si="39"/>
        <v>32</v>
      </c>
      <c r="M158" s="91">
        <f t="shared" si="35"/>
        <v>48</v>
      </c>
      <c r="N158" s="91">
        <f t="shared" si="40"/>
        <v>0.875</v>
      </c>
      <c r="O158" s="92">
        <f t="shared" si="41"/>
        <v>0.875</v>
      </c>
      <c r="P158" s="79">
        <v>14</v>
      </c>
      <c r="Q158" s="91">
        <f t="shared" si="50"/>
        <v>1</v>
      </c>
      <c r="R158" s="91">
        <f t="shared" si="50"/>
        <v>1</v>
      </c>
      <c r="S158" s="91">
        <f t="shared" si="36"/>
        <v>14</v>
      </c>
      <c r="T158" s="91">
        <f t="shared" si="37"/>
        <v>42</v>
      </c>
      <c r="U158" s="91">
        <f t="shared" si="38"/>
        <v>28</v>
      </c>
      <c r="V158" s="91">
        <f t="shared" si="42"/>
        <v>42</v>
      </c>
      <c r="W158" s="91">
        <f>SUM(V158:V160)</f>
        <v>68</v>
      </c>
      <c r="X158" s="91">
        <v>190000</v>
      </c>
      <c r="Y158" s="91">
        <f t="shared" si="43"/>
        <v>15200000</v>
      </c>
      <c r="Z158" s="91">
        <f t="shared" si="44"/>
        <v>1520000</v>
      </c>
      <c r="AA158" s="91">
        <f t="shared" si="45"/>
        <v>13680000</v>
      </c>
      <c r="AB158" s="106"/>
      <c r="AC158" s="93" t="s">
        <v>685</v>
      </c>
      <c r="AD158" s="79">
        <v>4</v>
      </c>
      <c r="AE158" s="91">
        <f t="shared" si="46"/>
        <v>2280000</v>
      </c>
      <c r="AF158" s="79"/>
      <c r="AG158" s="91">
        <f t="shared" si="47"/>
        <v>0</v>
      </c>
      <c r="AH158" s="79"/>
      <c r="AI158" s="91">
        <f t="shared" si="48"/>
        <v>0</v>
      </c>
      <c r="AJ158" s="79"/>
      <c r="AK158" s="91">
        <f t="shared" si="49"/>
        <v>0</v>
      </c>
      <c r="AL158" s="80"/>
      <c r="AM158" s="79">
        <v>14</v>
      </c>
      <c r="AN158" s="79">
        <v>64</v>
      </c>
    </row>
    <row r="159" spans="1:40" ht="36" customHeight="1">
      <c r="A159" s="79"/>
      <c r="B159" s="134" t="s">
        <v>228</v>
      </c>
      <c r="C159" s="79">
        <v>6529891692</v>
      </c>
      <c r="D159" s="79"/>
      <c r="E159" s="144" t="s">
        <v>134</v>
      </c>
      <c r="F159" s="128" t="s">
        <v>230</v>
      </c>
      <c r="G159" s="79">
        <v>15</v>
      </c>
      <c r="H159" s="79">
        <v>2</v>
      </c>
      <c r="I159" s="79">
        <v>0</v>
      </c>
      <c r="J159" s="79">
        <v>32</v>
      </c>
      <c r="K159" s="79">
        <v>0</v>
      </c>
      <c r="L159" s="91">
        <f t="shared" si="39"/>
        <v>0</v>
      </c>
      <c r="M159" s="91">
        <f t="shared" si="35"/>
        <v>32</v>
      </c>
      <c r="N159" s="91">
        <f t="shared" si="40"/>
        <v>0.8125</v>
      </c>
      <c r="O159" s="92">
        <f t="shared" si="41"/>
        <v>0.8125</v>
      </c>
      <c r="P159" s="79">
        <v>13</v>
      </c>
      <c r="Q159" s="91">
        <f t="shared" si="50"/>
        <v>2</v>
      </c>
      <c r="R159" s="91">
        <f t="shared" si="50"/>
        <v>0</v>
      </c>
      <c r="S159" s="91">
        <f t="shared" si="36"/>
        <v>26</v>
      </c>
      <c r="T159" s="91">
        <f t="shared" si="37"/>
        <v>0</v>
      </c>
      <c r="U159" s="91">
        <f t="shared" si="38"/>
        <v>0</v>
      </c>
      <c r="V159" s="91">
        <f t="shared" si="42"/>
        <v>26</v>
      </c>
      <c r="W159" s="91"/>
      <c r="X159" s="91">
        <v>190000</v>
      </c>
      <c r="Y159" s="91">
        <f t="shared" si="43"/>
        <v>0</v>
      </c>
      <c r="Z159" s="91">
        <f t="shared" si="44"/>
        <v>0</v>
      </c>
      <c r="AA159" s="91">
        <f t="shared" si="45"/>
        <v>0</v>
      </c>
      <c r="AB159" s="106"/>
      <c r="AC159" s="93" t="s">
        <v>685</v>
      </c>
      <c r="AD159" s="79"/>
      <c r="AE159" s="91">
        <f t="shared" si="46"/>
        <v>0</v>
      </c>
      <c r="AF159" s="79"/>
      <c r="AG159" s="91">
        <f t="shared" si="47"/>
        <v>0</v>
      </c>
      <c r="AH159" s="79"/>
      <c r="AI159" s="91">
        <f t="shared" si="48"/>
        <v>0</v>
      </c>
      <c r="AJ159" s="79"/>
      <c r="AK159" s="91">
        <f t="shared" si="49"/>
        <v>0</v>
      </c>
      <c r="AL159" s="80"/>
      <c r="AM159" s="79">
        <v>13</v>
      </c>
      <c r="AN159" s="79">
        <v>32</v>
      </c>
    </row>
    <row r="160" spans="1:40" ht="36" customHeight="1">
      <c r="A160" s="79"/>
      <c r="B160" s="134" t="s">
        <v>228</v>
      </c>
      <c r="C160" s="79"/>
      <c r="D160" s="79"/>
      <c r="E160" s="144" t="s">
        <v>134</v>
      </c>
      <c r="F160" s="128" t="s">
        <v>79</v>
      </c>
      <c r="G160" s="79">
        <v>4</v>
      </c>
      <c r="H160" s="79">
        <v>0</v>
      </c>
      <c r="I160" s="79">
        <v>2</v>
      </c>
      <c r="J160" s="79">
        <v>0</v>
      </c>
      <c r="K160" s="79">
        <v>240</v>
      </c>
      <c r="L160" s="91">
        <f t="shared" si="39"/>
        <v>160</v>
      </c>
      <c r="M160" s="91">
        <f t="shared" si="35"/>
        <v>160</v>
      </c>
      <c r="N160" s="91">
        <f t="shared" si="40"/>
        <v>0</v>
      </c>
      <c r="O160" s="92">
        <f t="shared" si="41"/>
        <v>0</v>
      </c>
      <c r="P160" s="79"/>
      <c r="Q160" s="91">
        <f t="shared" si="50"/>
        <v>0</v>
      </c>
      <c r="R160" s="91">
        <f t="shared" si="50"/>
        <v>2</v>
      </c>
      <c r="S160" s="91">
        <f t="shared" si="36"/>
        <v>0</v>
      </c>
      <c r="T160" s="91">
        <f t="shared" si="37"/>
        <v>0</v>
      </c>
      <c r="U160" s="91">
        <f t="shared" si="38"/>
        <v>0</v>
      </c>
      <c r="V160" s="91">
        <f t="shared" si="42"/>
        <v>0</v>
      </c>
      <c r="W160" s="91"/>
      <c r="X160" s="91">
        <v>190000</v>
      </c>
      <c r="Y160" s="91">
        <f t="shared" si="43"/>
        <v>0</v>
      </c>
      <c r="Z160" s="91">
        <f t="shared" si="44"/>
        <v>0</v>
      </c>
      <c r="AA160" s="91">
        <f t="shared" si="45"/>
        <v>0</v>
      </c>
      <c r="AB160" s="106"/>
      <c r="AC160" s="93" t="s">
        <v>685</v>
      </c>
      <c r="AD160" s="79"/>
      <c r="AE160" s="91">
        <f t="shared" si="46"/>
        <v>0</v>
      </c>
      <c r="AF160" s="79"/>
      <c r="AG160" s="91">
        <f t="shared" si="47"/>
        <v>0</v>
      </c>
      <c r="AH160" s="79"/>
      <c r="AI160" s="91">
        <f t="shared" si="48"/>
        <v>0</v>
      </c>
      <c r="AJ160" s="79"/>
      <c r="AK160" s="91">
        <f t="shared" si="49"/>
        <v>0</v>
      </c>
      <c r="AL160" s="80"/>
      <c r="AM160" s="79">
        <v>4</v>
      </c>
      <c r="AN160" s="79">
        <v>240</v>
      </c>
    </row>
    <row r="161" spans="1:40" s="86" customFormat="1" ht="36" customHeight="1">
      <c r="A161" s="84"/>
      <c r="B161" s="135" t="s">
        <v>216</v>
      </c>
      <c r="C161" s="84">
        <v>2991674660</v>
      </c>
      <c r="D161" s="84">
        <v>9151604100</v>
      </c>
      <c r="E161" s="145" t="s">
        <v>134</v>
      </c>
      <c r="F161" s="129" t="s">
        <v>221</v>
      </c>
      <c r="G161" s="84">
        <v>13</v>
      </c>
      <c r="H161" s="84">
        <v>2</v>
      </c>
      <c r="I161" s="84">
        <v>0</v>
      </c>
      <c r="J161" s="84">
        <v>32</v>
      </c>
      <c r="K161" s="84">
        <v>0</v>
      </c>
      <c r="L161" s="94">
        <f t="shared" si="39"/>
        <v>0</v>
      </c>
      <c r="M161" s="94">
        <f t="shared" si="35"/>
        <v>32</v>
      </c>
      <c r="N161" s="94">
        <f t="shared" si="40"/>
        <v>0.8125</v>
      </c>
      <c r="O161" s="95">
        <f t="shared" si="41"/>
        <v>0.8125</v>
      </c>
      <c r="P161" s="84">
        <v>13</v>
      </c>
      <c r="Q161" s="94">
        <f t="shared" si="50"/>
        <v>2</v>
      </c>
      <c r="R161" s="94">
        <f t="shared" si="50"/>
        <v>0</v>
      </c>
      <c r="S161" s="94">
        <f t="shared" si="36"/>
        <v>26</v>
      </c>
      <c r="T161" s="94">
        <f t="shared" si="37"/>
        <v>0</v>
      </c>
      <c r="U161" s="94">
        <f t="shared" si="38"/>
        <v>0</v>
      </c>
      <c r="V161" s="94">
        <f t="shared" si="42"/>
        <v>26</v>
      </c>
      <c r="W161" s="94">
        <v>105</v>
      </c>
      <c r="X161" s="94">
        <v>190000</v>
      </c>
      <c r="Y161" s="94">
        <f t="shared" si="43"/>
        <v>22660000</v>
      </c>
      <c r="Z161" s="94">
        <f t="shared" si="44"/>
        <v>2266000</v>
      </c>
      <c r="AA161" s="94">
        <f t="shared" si="45"/>
        <v>20394000</v>
      </c>
      <c r="AB161" s="107"/>
      <c r="AC161" s="96" t="s">
        <v>685</v>
      </c>
      <c r="AD161" s="84">
        <v>3</v>
      </c>
      <c r="AE161" s="94">
        <f t="shared" si="46"/>
        <v>1710000</v>
      </c>
      <c r="AF161" s="84">
        <v>4</v>
      </c>
      <c r="AG161" s="94">
        <f t="shared" si="47"/>
        <v>1000000</v>
      </c>
      <c r="AH161" s="84"/>
      <c r="AI161" s="94">
        <f t="shared" si="48"/>
        <v>0</v>
      </c>
      <c r="AJ161" s="84"/>
      <c r="AK161" s="94">
        <f t="shared" si="49"/>
        <v>0</v>
      </c>
      <c r="AL161" s="85"/>
      <c r="AM161" s="84">
        <v>13</v>
      </c>
      <c r="AN161" s="84">
        <v>32</v>
      </c>
    </row>
    <row r="162" spans="1:40" s="86" customFormat="1" ht="36" customHeight="1">
      <c r="A162" s="84"/>
      <c r="B162" s="135" t="s">
        <v>216</v>
      </c>
      <c r="C162" s="84">
        <v>2991674660</v>
      </c>
      <c r="D162" s="84"/>
      <c r="E162" s="145" t="s">
        <v>134</v>
      </c>
      <c r="F162" s="129" t="s">
        <v>487</v>
      </c>
      <c r="G162" s="84" t="s">
        <v>453</v>
      </c>
      <c r="H162" s="84">
        <v>2</v>
      </c>
      <c r="I162" s="84">
        <v>1</v>
      </c>
      <c r="J162" s="84">
        <v>32</v>
      </c>
      <c r="K162" s="84">
        <v>32</v>
      </c>
      <c r="L162" s="94">
        <f t="shared" si="39"/>
        <v>21.333333333333332</v>
      </c>
      <c r="M162" s="94">
        <f t="shared" si="35"/>
        <v>53.333333333333329</v>
      </c>
      <c r="N162" s="94">
        <f t="shared" si="40"/>
        <v>0.875</v>
      </c>
      <c r="O162" s="95">
        <f t="shared" si="41"/>
        <v>0.875</v>
      </c>
      <c r="P162" s="84">
        <v>14</v>
      </c>
      <c r="Q162" s="94">
        <f t="shared" si="50"/>
        <v>2</v>
      </c>
      <c r="R162" s="94">
        <f t="shared" si="50"/>
        <v>1</v>
      </c>
      <c r="S162" s="94">
        <f t="shared" si="36"/>
        <v>28</v>
      </c>
      <c r="T162" s="94">
        <f t="shared" si="37"/>
        <v>28</v>
      </c>
      <c r="U162" s="94">
        <f t="shared" si="38"/>
        <v>18.666666666666664</v>
      </c>
      <c r="V162" s="94">
        <f t="shared" si="42"/>
        <v>46.666666666666664</v>
      </c>
      <c r="W162" s="94"/>
      <c r="X162" s="94">
        <v>190000</v>
      </c>
      <c r="Y162" s="94">
        <f t="shared" si="43"/>
        <v>0</v>
      </c>
      <c r="Z162" s="94">
        <f t="shared" si="44"/>
        <v>0</v>
      </c>
      <c r="AA162" s="94">
        <f t="shared" si="45"/>
        <v>0</v>
      </c>
      <c r="AB162" s="107"/>
      <c r="AC162" s="96" t="s">
        <v>685</v>
      </c>
      <c r="AD162" s="84"/>
      <c r="AE162" s="94">
        <f t="shared" si="46"/>
        <v>0</v>
      </c>
      <c r="AF162" s="84"/>
      <c r="AG162" s="94">
        <f t="shared" si="47"/>
        <v>0</v>
      </c>
      <c r="AH162" s="84"/>
      <c r="AI162" s="94">
        <f t="shared" si="48"/>
        <v>0</v>
      </c>
      <c r="AJ162" s="84"/>
      <c r="AK162" s="94">
        <f t="shared" si="49"/>
        <v>0</v>
      </c>
      <c r="AL162" s="85"/>
      <c r="AM162" s="84">
        <v>14</v>
      </c>
      <c r="AN162" s="84">
        <v>64</v>
      </c>
    </row>
    <row r="163" spans="1:40" s="86" customFormat="1" ht="36" customHeight="1">
      <c r="A163" s="84"/>
      <c r="B163" s="135" t="s">
        <v>216</v>
      </c>
      <c r="C163" s="84"/>
      <c r="D163" s="84" t="s">
        <v>27</v>
      </c>
      <c r="E163" s="145" t="s">
        <v>134</v>
      </c>
      <c r="F163" s="129" t="s">
        <v>418</v>
      </c>
      <c r="G163" s="84">
        <v>12</v>
      </c>
      <c r="H163" s="84">
        <v>1</v>
      </c>
      <c r="I163" s="84">
        <v>1</v>
      </c>
      <c r="J163" s="84">
        <v>16</v>
      </c>
      <c r="K163" s="84">
        <v>32</v>
      </c>
      <c r="L163" s="94">
        <f t="shared" si="39"/>
        <v>21.333333333333332</v>
      </c>
      <c r="M163" s="94">
        <f t="shared" si="35"/>
        <v>37.333333333333329</v>
      </c>
      <c r="N163" s="94">
        <f t="shared" si="40"/>
        <v>0.875</v>
      </c>
      <c r="O163" s="95">
        <f t="shared" si="41"/>
        <v>0.875</v>
      </c>
      <c r="P163" s="84">
        <v>14</v>
      </c>
      <c r="Q163" s="94">
        <f t="shared" si="50"/>
        <v>1</v>
      </c>
      <c r="R163" s="94">
        <f t="shared" si="50"/>
        <v>1</v>
      </c>
      <c r="S163" s="94">
        <f t="shared" si="36"/>
        <v>14</v>
      </c>
      <c r="T163" s="94">
        <f t="shared" si="37"/>
        <v>28</v>
      </c>
      <c r="U163" s="94">
        <f t="shared" si="38"/>
        <v>18.666666666666664</v>
      </c>
      <c r="V163" s="94">
        <f t="shared" si="42"/>
        <v>32.666666666666664</v>
      </c>
      <c r="W163" s="94"/>
      <c r="X163" s="94">
        <v>190000</v>
      </c>
      <c r="Y163" s="94">
        <f t="shared" si="43"/>
        <v>0</v>
      </c>
      <c r="Z163" s="94">
        <f t="shared" si="44"/>
        <v>0</v>
      </c>
      <c r="AA163" s="94">
        <f t="shared" si="45"/>
        <v>0</v>
      </c>
      <c r="AB163" s="107"/>
      <c r="AC163" s="96" t="s">
        <v>685</v>
      </c>
      <c r="AD163" s="84"/>
      <c r="AE163" s="94">
        <f t="shared" si="46"/>
        <v>0</v>
      </c>
      <c r="AF163" s="84"/>
      <c r="AG163" s="94">
        <f t="shared" si="47"/>
        <v>0</v>
      </c>
      <c r="AH163" s="84"/>
      <c r="AI163" s="94">
        <f t="shared" si="48"/>
        <v>0</v>
      </c>
      <c r="AJ163" s="84"/>
      <c r="AK163" s="94">
        <f t="shared" si="49"/>
        <v>0</v>
      </c>
      <c r="AL163" s="85"/>
      <c r="AM163" s="84">
        <v>14</v>
      </c>
      <c r="AN163" s="84">
        <v>48</v>
      </c>
    </row>
    <row r="164" spans="1:40" s="86" customFormat="1" ht="36" customHeight="1">
      <c r="A164" s="84"/>
      <c r="B164" s="135" t="s">
        <v>216</v>
      </c>
      <c r="C164" s="84">
        <v>2991674660</v>
      </c>
      <c r="D164" s="84"/>
      <c r="E164" s="145" t="s">
        <v>134</v>
      </c>
      <c r="F164" s="129" t="s">
        <v>79</v>
      </c>
      <c r="G164" s="84">
        <v>3</v>
      </c>
      <c r="H164" s="84">
        <v>0</v>
      </c>
      <c r="I164" s="84">
        <v>2</v>
      </c>
      <c r="J164" s="84">
        <v>0</v>
      </c>
      <c r="K164" s="84">
        <v>240</v>
      </c>
      <c r="L164" s="94">
        <f t="shared" si="39"/>
        <v>160</v>
      </c>
      <c r="M164" s="94">
        <f t="shared" si="35"/>
        <v>160</v>
      </c>
      <c r="N164" s="94">
        <f t="shared" si="40"/>
        <v>0</v>
      </c>
      <c r="O164" s="95">
        <f t="shared" si="41"/>
        <v>0</v>
      </c>
      <c r="P164" s="84"/>
      <c r="Q164" s="94">
        <f t="shared" si="50"/>
        <v>0</v>
      </c>
      <c r="R164" s="94">
        <f t="shared" si="50"/>
        <v>2</v>
      </c>
      <c r="S164" s="94">
        <f t="shared" si="36"/>
        <v>0</v>
      </c>
      <c r="T164" s="94">
        <f t="shared" si="37"/>
        <v>0</v>
      </c>
      <c r="U164" s="94">
        <f t="shared" si="38"/>
        <v>0</v>
      </c>
      <c r="V164" s="94">
        <f t="shared" si="42"/>
        <v>0</v>
      </c>
      <c r="W164" s="94"/>
      <c r="X164" s="94">
        <v>190000</v>
      </c>
      <c r="Y164" s="94">
        <f t="shared" si="43"/>
        <v>0</v>
      </c>
      <c r="Z164" s="94">
        <f t="shared" si="44"/>
        <v>0</v>
      </c>
      <c r="AA164" s="94">
        <f t="shared" si="45"/>
        <v>0</v>
      </c>
      <c r="AB164" s="107"/>
      <c r="AC164" s="96" t="s">
        <v>685</v>
      </c>
      <c r="AD164" s="84"/>
      <c r="AE164" s="94">
        <f t="shared" si="46"/>
        <v>0</v>
      </c>
      <c r="AF164" s="84"/>
      <c r="AG164" s="94">
        <f t="shared" si="47"/>
        <v>0</v>
      </c>
      <c r="AH164" s="84"/>
      <c r="AI164" s="94">
        <f t="shared" si="48"/>
        <v>0</v>
      </c>
      <c r="AJ164" s="84"/>
      <c r="AK164" s="94">
        <f t="shared" si="49"/>
        <v>0</v>
      </c>
      <c r="AL164" s="85"/>
      <c r="AM164" s="84">
        <v>3</v>
      </c>
      <c r="AN164" s="84">
        <v>240</v>
      </c>
    </row>
    <row r="165" spans="1:40" s="86" customFormat="1" ht="36" customHeight="1">
      <c r="A165" s="84"/>
      <c r="B165" s="135" t="s">
        <v>216</v>
      </c>
      <c r="C165" s="84">
        <v>2991674660</v>
      </c>
      <c r="D165" s="84"/>
      <c r="E165" s="145" t="s">
        <v>134</v>
      </c>
      <c r="F165" s="129" t="s">
        <v>51</v>
      </c>
      <c r="G165" s="84">
        <v>4</v>
      </c>
      <c r="H165" s="84">
        <v>0</v>
      </c>
      <c r="I165" s="84">
        <v>1</v>
      </c>
      <c r="J165" s="84">
        <v>0</v>
      </c>
      <c r="K165" s="84">
        <v>48</v>
      </c>
      <c r="L165" s="94">
        <f t="shared" si="39"/>
        <v>32</v>
      </c>
      <c r="M165" s="94">
        <f t="shared" si="35"/>
        <v>32</v>
      </c>
      <c r="N165" s="94">
        <f t="shared" si="40"/>
        <v>0</v>
      </c>
      <c r="O165" s="95">
        <f t="shared" si="41"/>
        <v>0</v>
      </c>
      <c r="P165" s="84"/>
      <c r="Q165" s="94">
        <f t="shared" si="50"/>
        <v>0</v>
      </c>
      <c r="R165" s="94">
        <f t="shared" si="50"/>
        <v>1</v>
      </c>
      <c r="S165" s="94">
        <f t="shared" si="36"/>
        <v>0</v>
      </c>
      <c r="T165" s="94">
        <f t="shared" si="37"/>
        <v>0</v>
      </c>
      <c r="U165" s="94">
        <f t="shared" si="38"/>
        <v>0</v>
      </c>
      <c r="V165" s="94">
        <f t="shared" si="42"/>
        <v>0</v>
      </c>
      <c r="W165" s="94"/>
      <c r="X165" s="94">
        <v>190000</v>
      </c>
      <c r="Y165" s="94">
        <f t="shared" si="43"/>
        <v>0</v>
      </c>
      <c r="Z165" s="94">
        <f t="shared" si="44"/>
        <v>0</v>
      </c>
      <c r="AA165" s="94">
        <f t="shared" si="45"/>
        <v>0</v>
      </c>
      <c r="AB165" s="107"/>
      <c r="AC165" s="96" t="s">
        <v>685</v>
      </c>
      <c r="AD165" s="84"/>
      <c r="AE165" s="94">
        <f t="shared" si="46"/>
        <v>0</v>
      </c>
      <c r="AF165" s="84"/>
      <c r="AG165" s="94">
        <f t="shared" si="47"/>
        <v>0</v>
      </c>
      <c r="AH165" s="84"/>
      <c r="AI165" s="94">
        <f t="shared" si="48"/>
        <v>0</v>
      </c>
      <c r="AJ165" s="84"/>
      <c r="AK165" s="94">
        <f t="shared" si="49"/>
        <v>0</v>
      </c>
      <c r="AL165" s="85"/>
      <c r="AM165" s="84">
        <v>4</v>
      </c>
      <c r="AN165" s="84">
        <v>48</v>
      </c>
    </row>
    <row r="166" spans="1:40" ht="36" customHeight="1">
      <c r="A166" s="79"/>
      <c r="B166" s="134" t="s">
        <v>168</v>
      </c>
      <c r="C166" s="79">
        <v>5239868123</v>
      </c>
      <c r="D166" s="79">
        <v>9151642879</v>
      </c>
      <c r="E166" s="144" t="s">
        <v>134</v>
      </c>
      <c r="F166" s="128" t="s">
        <v>167</v>
      </c>
      <c r="G166" s="79">
        <v>23</v>
      </c>
      <c r="H166" s="79">
        <v>1</v>
      </c>
      <c r="I166" s="79">
        <v>0</v>
      </c>
      <c r="J166" s="79">
        <v>16</v>
      </c>
      <c r="K166" s="79">
        <v>0</v>
      </c>
      <c r="L166" s="91">
        <f t="shared" si="39"/>
        <v>0</v>
      </c>
      <c r="M166" s="91">
        <f t="shared" si="35"/>
        <v>16</v>
      </c>
      <c r="N166" s="91">
        <f t="shared" si="40"/>
        <v>0.9375</v>
      </c>
      <c r="O166" s="92">
        <f t="shared" si="41"/>
        <v>0.9375</v>
      </c>
      <c r="P166" s="79">
        <v>15</v>
      </c>
      <c r="Q166" s="91">
        <f t="shared" si="50"/>
        <v>1</v>
      </c>
      <c r="R166" s="91">
        <f t="shared" si="50"/>
        <v>0</v>
      </c>
      <c r="S166" s="91">
        <f t="shared" si="36"/>
        <v>15</v>
      </c>
      <c r="T166" s="91">
        <f t="shared" si="37"/>
        <v>0</v>
      </c>
      <c r="U166" s="91">
        <f t="shared" si="38"/>
        <v>0</v>
      </c>
      <c r="V166" s="91">
        <f t="shared" si="42"/>
        <v>15</v>
      </c>
      <c r="W166" s="91">
        <f>SUM(V166:V167)</f>
        <v>60</v>
      </c>
      <c r="X166" s="91">
        <v>190000</v>
      </c>
      <c r="Y166" s="91">
        <f t="shared" si="43"/>
        <v>11400000</v>
      </c>
      <c r="Z166" s="91">
        <f t="shared" si="44"/>
        <v>1140000</v>
      </c>
      <c r="AA166" s="91">
        <f t="shared" si="45"/>
        <v>10260000</v>
      </c>
      <c r="AB166" s="106"/>
      <c r="AC166" s="93" t="s">
        <v>685</v>
      </c>
      <c r="AD166" s="79"/>
      <c r="AE166" s="91">
        <f t="shared" si="46"/>
        <v>0</v>
      </c>
      <c r="AF166" s="79"/>
      <c r="AG166" s="91">
        <f t="shared" si="47"/>
        <v>0</v>
      </c>
      <c r="AH166" s="79"/>
      <c r="AI166" s="91">
        <f t="shared" si="48"/>
        <v>0</v>
      </c>
      <c r="AJ166" s="79"/>
      <c r="AK166" s="91">
        <f t="shared" si="49"/>
        <v>0</v>
      </c>
      <c r="AL166" s="80"/>
      <c r="AM166" s="79">
        <v>15</v>
      </c>
      <c r="AN166" s="79">
        <v>16</v>
      </c>
    </row>
    <row r="167" spans="1:40" ht="36" customHeight="1">
      <c r="A167" s="79"/>
      <c r="B167" s="134" t="s">
        <v>168</v>
      </c>
      <c r="C167" s="79">
        <v>5239868123</v>
      </c>
      <c r="D167" s="79"/>
      <c r="E167" s="144" t="s">
        <v>134</v>
      </c>
      <c r="F167" s="128" t="s">
        <v>169</v>
      </c>
      <c r="G167" s="79">
        <v>8</v>
      </c>
      <c r="H167" s="79">
        <v>3</v>
      </c>
      <c r="I167" s="79">
        <v>0</v>
      </c>
      <c r="J167" s="79">
        <v>48</v>
      </c>
      <c r="K167" s="79">
        <v>0</v>
      </c>
      <c r="L167" s="91">
        <f t="shared" si="39"/>
        <v>0</v>
      </c>
      <c r="M167" s="91">
        <f t="shared" si="35"/>
        <v>48</v>
      </c>
      <c r="N167" s="91">
        <f t="shared" si="40"/>
        <v>0.9375</v>
      </c>
      <c r="O167" s="92">
        <f t="shared" si="41"/>
        <v>0.9375</v>
      </c>
      <c r="P167" s="79">
        <v>15</v>
      </c>
      <c r="Q167" s="91">
        <f t="shared" si="50"/>
        <v>3</v>
      </c>
      <c r="R167" s="91">
        <f t="shared" si="50"/>
        <v>0</v>
      </c>
      <c r="S167" s="91">
        <f t="shared" si="36"/>
        <v>45</v>
      </c>
      <c r="T167" s="91">
        <f t="shared" si="37"/>
        <v>0</v>
      </c>
      <c r="U167" s="91">
        <f t="shared" si="38"/>
        <v>0</v>
      </c>
      <c r="V167" s="91">
        <f t="shared" si="42"/>
        <v>45</v>
      </c>
      <c r="W167" s="91"/>
      <c r="X167" s="91">
        <v>190000</v>
      </c>
      <c r="Y167" s="91">
        <f t="shared" si="43"/>
        <v>0</v>
      </c>
      <c r="Z167" s="91">
        <f t="shared" si="44"/>
        <v>0</v>
      </c>
      <c r="AA167" s="91">
        <f t="shared" si="45"/>
        <v>0</v>
      </c>
      <c r="AB167" s="106"/>
      <c r="AC167" s="93" t="s">
        <v>685</v>
      </c>
      <c r="AD167" s="79"/>
      <c r="AE167" s="91">
        <f t="shared" si="46"/>
        <v>0</v>
      </c>
      <c r="AF167" s="79"/>
      <c r="AG167" s="91">
        <f t="shared" si="47"/>
        <v>0</v>
      </c>
      <c r="AH167" s="79"/>
      <c r="AI167" s="91">
        <f t="shared" si="48"/>
        <v>0</v>
      </c>
      <c r="AJ167" s="79"/>
      <c r="AK167" s="91">
        <f t="shared" si="49"/>
        <v>0</v>
      </c>
      <c r="AL167" s="80"/>
      <c r="AM167" s="79">
        <v>15</v>
      </c>
      <c r="AN167" s="79">
        <v>48</v>
      </c>
    </row>
    <row r="168" spans="1:40" s="86" customFormat="1" ht="36" customHeight="1">
      <c r="A168" s="84"/>
      <c r="B168" s="135" t="s">
        <v>393</v>
      </c>
      <c r="C168" s="84">
        <v>5239480427</v>
      </c>
      <c r="D168" s="84">
        <v>9151611092</v>
      </c>
      <c r="E168" s="145" t="s">
        <v>134</v>
      </c>
      <c r="F168" s="129" t="s">
        <v>73</v>
      </c>
      <c r="G168" s="84">
        <v>12</v>
      </c>
      <c r="H168" s="84">
        <v>1</v>
      </c>
      <c r="I168" s="84">
        <v>1</v>
      </c>
      <c r="J168" s="84">
        <v>16</v>
      </c>
      <c r="K168" s="84">
        <v>48</v>
      </c>
      <c r="L168" s="94">
        <f t="shared" si="39"/>
        <v>32</v>
      </c>
      <c r="M168" s="94">
        <f t="shared" si="35"/>
        <v>48</v>
      </c>
      <c r="N168" s="94">
        <f t="shared" si="40"/>
        <v>0.8125</v>
      </c>
      <c r="O168" s="95">
        <f t="shared" si="41"/>
        <v>0.8125</v>
      </c>
      <c r="P168" s="84">
        <v>13</v>
      </c>
      <c r="Q168" s="94">
        <f t="shared" si="50"/>
        <v>1</v>
      </c>
      <c r="R168" s="94">
        <f t="shared" si="50"/>
        <v>1</v>
      </c>
      <c r="S168" s="94">
        <f t="shared" si="36"/>
        <v>13</v>
      </c>
      <c r="T168" s="94">
        <f t="shared" si="37"/>
        <v>39</v>
      </c>
      <c r="U168" s="94">
        <f t="shared" si="38"/>
        <v>26</v>
      </c>
      <c r="V168" s="94">
        <f t="shared" si="42"/>
        <v>39</v>
      </c>
      <c r="W168" s="94">
        <v>39</v>
      </c>
      <c r="X168" s="94">
        <v>190000</v>
      </c>
      <c r="Y168" s="94">
        <f t="shared" si="43"/>
        <v>7410000</v>
      </c>
      <c r="Z168" s="94">
        <f t="shared" si="44"/>
        <v>741000</v>
      </c>
      <c r="AA168" s="94">
        <f t="shared" si="45"/>
        <v>6669000</v>
      </c>
      <c r="AB168" s="107"/>
      <c r="AC168" s="96" t="s">
        <v>685</v>
      </c>
      <c r="AD168" s="84"/>
      <c r="AE168" s="94">
        <f t="shared" si="46"/>
        <v>0</v>
      </c>
      <c r="AF168" s="84"/>
      <c r="AG168" s="94">
        <f t="shared" si="47"/>
        <v>0</v>
      </c>
      <c r="AH168" s="84"/>
      <c r="AI168" s="94">
        <f t="shared" si="48"/>
        <v>0</v>
      </c>
      <c r="AJ168" s="84"/>
      <c r="AK168" s="94">
        <f t="shared" si="49"/>
        <v>0</v>
      </c>
      <c r="AL168" s="85"/>
      <c r="AM168" s="84">
        <v>13</v>
      </c>
      <c r="AN168" s="84">
        <v>64</v>
      </c>
    </row>
    <row r="169" spans="1:40" ht="36" customHeight="1">
      <c r="A169" s="79"/>
      <c r="B169" s="134" t="s">
        <v>125</v>
      </c>
      <c r="C169" s="79">
        <v>6489858444</v>
      </c>
      <c r="D169" s="79">
        <v>9120338909</v>
      </c>
      <c r="E169" s="144" t="s">
        <v>87</v>
      </c>
      <c r="F169" s="128" t="s">
        <v>124</v>
      </c>
      <c r="G169" s="79">
        <v>17</v>
      </c>
      <c r="H169" s="79">
        <v>1</v>
      </c>
      <c r="I169" s="79">
        <v>1</v>
      </c>
      <c r="J169" s="79">
        <v>16</v>
      </c>
      <c r="K169" s="79">
        <v>32</v>
      </c>
      <c r="L169" s="91">
        <f t="shared" si="39"/>
        <v>21.333333333333332</v>
      </c>
      <c r="M169" s="91">
        <f t="shared" si="35"/>
        <v>37.333333333333329</v>
      </c>
      <c r="N169" s="91">
        <f t="shared" si="40"/>
        <v>0.8125</v>
      </c>
      <c r="O169" s="92">
        <f t="shared" si="41"/>
        <v>0.8125</v>
      </c>
      <c r="P169" s="79">
        <v>13</v>
      </c>
      <c r="Q169" s="91">
        <f t="shared" si="50"/>
        <v>1</v>
      </c>
      <c r="R169" s="91">
        <f t="shared" si="50"/>
        <v>1</v>
      </c>
      <c r="S169" s="91">
        <f t="shared" si="36"/>
        <v>13</v>
      </c>
      <c r="T169" s="91">
        <f t="shared" si="37"/>
        <v>26</v>
      </c>
      <c r="U169" s="91">
        <f t="shared" si="38"/>
        <v>17.333333333333332</v>
      </c>
      <c r="V169" s="91">
        <f t="shared" si="42"/>
        <v>30.333333333333332</v>
      </c>
      <c r="W169" s="91">
        <v>30</v>
      </c>
      <c r="X169" s="91">
        <v>280000</v>
      </c>
      <c r="Y169" s="91">
        <f t="shared" si="43"/>
        <v>8400000</v>
      </c>
      <c r="Z169" s="91">
        <f t="shared" si="44"/>
        <v>840000</v>
      </c>
      <c r="AA169" s="91">
        <f t="shared" si="45"/>
        <v>7560000</v>
      </c>
      <c r="AB169" s="106"/>
      <c r="AC169" s="93" t="s">
        <v>685</v>
      </c>
      <c r="AD169" s="79"/>
      <c r="AE169" s="91">
        <f t="shared" si="46"/>
        <v>0</v>
      </c>
      <c r="AF169" s="79"/>
      <c r="AG169" s="91">
        <f t="shared" si="47"/>
        <v>0</v>
      </c>
      <c r="AH169" s="79"/>
      <c r="AI169" s="91">
        <f t="shared" si="48"/>
        <v>0</v>
      </c>
      <c r="AJ169" s="79"/>
      <c r="AK169" s="91">
        <f t="shared" si="49"/>
        <v>0</v>
      </c>
      <c r="AL169" s="80"/>
      <c r="AM169" s="79">
        <v>13</v>
      </c>
      <c r="AN169" s="79">
        <v>48</v>
      </c>
    </row>
    <row r="170" spans="1:40" s="86" customFormat="1" ht="36" customHeight="1">
      <c r="A170" s="84"/>
      <c r="B170" s="135" t="s">
        <v>238</v>
      </c>
      <c r="C170" s="84">
        <v>653105495</v>
      </c>
      <c r="D170" s="84" t="s">
        <v>411</v>
      </c>
      <c r="E170" s="145" t="s">
        <v>134</v>
      </c>
      <c r="F170" s="129" t="s">
        <v>237</v>
      </c>
      <c r="G170" s="84">
        <v>9</v>
      </c>
      <c r="H170" s="84">
        <v>1</v>
      </c>
      <c r="I170" s="84">
        <v>1</v>
      </c>
      <c r="J170" s="84">
        <v>16</v>
      </c>
      <c r="K170" s="84">
        <v>32</v>
      </c>
      <c r="L170" s="94">
        <f t="shared" si="39"/>
        <v>21.333333333333332</v>
      </c>
      <c r="M170" s="94">
        <f t="shared" si="35"/>
        <v>37.333333333333329</v>
      </c>
      <c r="N170" s="94">
        <f t="shared" si="40"/>
        <v>0.8125</v>
      </c>
      <c r="O170" s="95">
        <f t="shared" si="41"/>
        <v>0.8125</v>
      </c>
      <c r="P170" s="84">
        <v>13</v>
      </c>
      <c r="Q170" s="94">
        <f t="shared" si="50"/>
        <v>1</v>
      </c>
      <c r="R170" s="94">
        <f t="shared" si="50"/>
        <v>1</v>
      </c>
      <c r="S170" s="94">
        <f t="shared" si="36"/>
        <v>13</v>
      </c>
      <c r="T170" s="94">
        <f t="shared" si="37"/>
        <v>26</v>
      </c>
      <c r="U170" s="94">
        <f t="shared" si="38"/>
        <v>17.333333333333332</v>
      </c>
      <c r="V170" s="94">
        <f t="shared" si="42"/>
        <v>30.333333333333332</v>
      </c>
      <c r="W170" s="94">
        <v>30</v>
      </c>
      <c r="X170" s="94">
        <v>190000</v>
      </c>
      <c r="Y170" s="94">
        <f t="shared" si="43"/>
        <v>5700000</v>
      </c>
      <c r="Z170" s="94">
        <f t="shared" si="44"/>
        <v>570000</v>
      </c>
      <c r="AA170" s="94">
        <f t="shared" si="45"/>
        <v>5130000</v>
      </c>
      <c r="AB170" s="107"/>
      <c r="AC170" s="96" t="s">
        <v>685</v>
      </c>
      <c r="AD170" s="84"/>
      <c r="AE170" s="94">
        <f t="shared" si="46"/>
        <v>0</v>
      </c>
      <c r="AF170" s="84"/>
      <c r="AG170" s="94">
        <f t="shared" si="47"/>
        <v>0</v>
      </c>
      <c r="AH170" s="84"/>
      <c r="AI170" s="94">
        <f t="shared" si="48"/>
        <v>0</v>
      </c>
      <c r="AJ170" s="84"/>
      <c r="AK170" s="94">
        <f t="shared" si="49"/>
        <v>0</v>
      </c>
      <c r="AL170" s="85"/>
      <c r="AM170" s="84">
        <v>13</v>
      </c>
      <c r="AN170" s="84">
        <v>48</v>
      </c>
    </row>
    <row r="171" spans="1:40" ht="36" customHeight="1">
      <c r="A171" s="79"/>
      <c r="B171" s="134" t="s">
        <v>341</v>
      </c>
      <c r="C171" s="79">
        <v>653222432</v>
      </c>
      <c r="D171" s="79">
        <v>9151632645</v>
      </c>
      <c r="E171" s="144" t="s">
        <v>134</v>
      </c>
      <c r="F171" s="128" t="s">
        <v>179</v>
      </c>
      <c r="G171" s="79">
        <v>3</v>
      </c>
      <c r="H171" s="79">
        <v>1</v>
      </c>
      <c r="I171" s="79">
        <v>1</v>
      </c>
      <c r="J171" s="79">
        <v>16</v>
      </c>
      <c r="K171" s="79">
        <v>48</v>
      </c>
      <c r="L171" s="91">
        <f t="shared" si="39"/>
        <v>32</v>
      </c>
      <c r="M171" s="91">
        <f t="shared" si="35"/>
        <v>48</v>
      </c>
      <c r="N171" s="91">
        <f t="shared" si="40"/>
        <v>0.1875</v>
      </c>
      <c r="O171" s="92">
        <f t="shared" si="41"/>
        <v>0.1875</v>
      </c>
      <c r="P171" s="79">
        <v>3</v>
      </c>
      <c r="Q171" s="91">
        <f t="shared" si="50"/>
        <v>1</v>
      </c>
      <c r="R171" s="91">
        <f t="shared" si="50"/>
        <v>1</v>
      </c>
      <c r="S171" s="91">
        <f t="shared" si="36"/>
        <v>3</v>
      </c>
      <c r="T171" s="91">
        <f t="shared" si="37"/>
        <v>9</v>
      </c>
      <c r="U171" s="91">
        <f t="shared" si="38"/>
        <v>6</v>
      </c>
      <c r="V171" s="91">
        <f t="shared" si="42"/>
        <v>9</v>
      </c>
      <c r="W171" s="91">
        <v>9</v>
      </c>
      <c r="X171" s="91">
        <v>190000</v>
      </c>
      <c r="Y171" s="91">
        <f t="shared" si="43"/>
        <v>1710000</v>
      </c>
      <c r="Z171" s="91">
        <f t="shared" si="44"/>
        <v>171000</v>
      </c>
      <c r="AA171" s="91">
        <f t="shared" si="45"/>
        <v>1539000</v>
      </c>
      <c r="AB171" s="106"/>
      <c r="AC171" s="93" t="s">
        <v>685</v>
      </c>
      <c r="AD171" s="79"/>
      <c r="AE171" s="91">
        <f t="shared" si="46"/>
        <v>0</v>
      </c>
      <c r="AF171" s="79"/>
      <c r="AG171" s="91">
        <f t="shared" si="47"/>
        <v>0</v>
      </c>
      <c r="AH171" s="79"/>
      <c r="AI171" s="91">
        <f t="shared" si="48"/>
        <v>0</v>
      </c>
      <c r="AJ171" s="79"/>
      <c r="AK171" s="91">
        <f t="shared" si="49"/>
        <v>0</v>
      </c>
      <c r="AL171" s="80"/>
      <c r="AM171" s="79">
        <v>1</v>
      </c>
      <c r="AN171" s="79">
        <v>64</v>
      </c>
    </row>
    <row r="172" spans="1:40" s="86" customFormat="1" ht="36" customHeight="1">
      <c r="A172" s="84"/>
      <c r="B172" s="135" t="s">
        <v>95</v>
      </c>
      <c r="C172" s="84">
        <v>651847461</v>
      </c>
      <c r="D172" s="84">
        <v>9151609591</v>
      </c>
      <c r="E172" s="145" t="s">
        <v>87</v>
      </c>
      <c r="F172" s="129" t="s">
        <v>94</v>
      </c>
      <c r="G172" s="84">
        <v>21</v>
      </c>
      <c r="H172" s="84">
        <v>1</v>
      </c>
      <c r="I172" s="84">
        <v>1</v>
      </c>
      <c r="J172" s="84">
        <v>16</v>
      </c>
      <c r="K172" s="84">
        <v>32</v>
      </c>
      <c r="L172" s="94">
        <f t="shared" si="39"/>
        <v>21.333333333333332</v>
      </c>
      <c r="M172" s="94">
        <f t="shared" si="35"/>
        <v>37.333333333333329</v>
      </c>
      <c r="N172" s="94">
        <f t="shared" si="40"/>
        <v>0.8125</v>
      </c>
      <c r="O172" s="95">
        <f t="shared" si="41"/>
        <v>0.8125</v>
      </c>
      <c r="P172" s="84">
        <v>13</v>
      </c>
      <c r="Q172" s="94">
        <f t="shared" si="50"/>
        <v>1</v>
      </c>
      <c r="R172" s="94">
        <f t="shared" si="50"/>
        <v>1</v>
      </c>
      <c r="S172" s="94">
        <f t="shared" si="36"/>
        <v>13</v>
      </c>
      <c r="T172" s="94">
        <f t="shared" si="37"/>
        <v>26</v>
      </c>
      <c r="U172" s="94">
        <f t="shared" si="38"/>
        <v>17.333333333333332</v>
      </c>
      <c r="V172" s="94">
        <f t="shared" si="42"/>
        <v>30.333333333333332</v>
      </c>
      <c r="W172" s="94">
        <f>SUM(V172:V173)</f>
        <v>63</v>
      </c>
      <c r="X172" s="94">
        <v>280000</v>
      </c>
      <c r="Y172" s="94">
        <f t="shared" si="43"/>
        <v>17640000</v>
      </c>
      <c r="Z172" s="94">
        <f t="shared" si="44"/>
        <v>1764000</v>
      </c>
      <c r="AA172" s="94">
        <f t="shared" si="45"/>
        <v>15876000</v>
      </c>
      <c r="AB172" s="107"/>
      <c r="AC172" s="96" t="s">
        <v>685</v>
      </c>
      <c r="AD172" s="84"/>
      <c r="AE172" s="94">
        <f t="shared" si="46"/>
        <v>0</v>
      </c>
      <c r="AF172" s="84"/>
      <c r="AG172" s="94">
        <f t="shared" si="47"/>
        <v>0</v>
      </c>
      <c r="AH172" s="84"/>
      <c r="AI172" s="94">
        <f t="shared" si="48"/>
        <v>0</v>
      </c>
      <c r="AJ172" s="84"/>
      <c r="AK172" s="94">
        <f t="shared" si="49"/>
        <v>0</v>
      </c>
      <c r="AL172" s="85"/>
      <c r="AM172" s="84">
        <v>13</v>
      </c>
      <c r="AN172" s="84">
        <v>48</v>
      </c>
    </row>
    <row r="173" spans="1:40" s="86" customFormat="1" ht="36" customHeight="1">
      <c r="A173" s="84"/>
      <c r="B173" s="135" t="s">
        <v>95</v>
      </c>
      <c r="C173" s="84">
        <v>651847461</v>
      </c>
      <c r="D173" s="84"/>
      <c r="E173" s="145" t="s">
        <v>87</v>
      </c>
      <c r="F173" s="129" t="s">
        <v>96</v>
      </c>
      <c r="G173" s="84">
        <v>17</v>
      </c>
      <c r="H173" s="84">
        <v>1</v>
      </c>
      <c r="I173" s="84">
        <v>1</v>
      </c>
      <c r="J173" s="84">
        <v>16</v>
      </c>
      <c r="K173" s="84">
        <v>32</v>
      </c>
      <c r="L173" s="94">
        <f t="shared" si="39"/>
        <v>21.333333333333332</v>
      </c>
      <c r="M173" s="94">
        <f t="shared" si="35"/>
        <v>37.333333333333329</v>
      </c>
      <c r="N173" s="94">
        <f t="shared" si="40"/>
        <v>0.875</v>
      </c>
      <c r="O173" s="95">
        <f t="shared" si="41"/>
        <v>0.875</v>
      </c>
      <c r="P173" s="84">
        <v>14</v>
      </c>
      <c r="Q173" s="94">
        <f t="shared" si="50"/>
        <v>1</v>
      </c>
      <c r="R173" s="94">
        <f t="shared" si="50"/>
        <v>1</v>
      </c>
      <c r="S173" s="94">
        <f t="shared" si="36"/>
        <v>14</v>
      </c>
      <c r="T173" s="94">
        <f t="shared" si="37"/>
        <v>28</v>
      </c>
      <c r="U173" s="94">
        <f t="shared" si="38"/>
        <v>18.666666666666664</v>
      </c>
      <c r="V173" s="94">
        <f t="shared" si="42"/>
        <v>32.666666666666664</v>
      </c>
      <c r="W173" s="94"/>
      <c r="X173" s="94">
        <v>280000</v>
      </c>
      <c r="Y173" s="94">
        <f t="shared" si="43"/>
        <v>0</v>
      </c>
      <c r="Z173" s="94">
        <f t="shared" si="44"/>
        <v>0</v>
      </c>
      <c r="AA173" s="94">
        <f t="shared" si="45"/>
        <v>0</v>
      </c>
      <c r="AB173" s="107"/>
      <c r="AC173" s="96" t="s">
        <v>685</v>
      </c>
      <c r="AD173" s="84"/>
      <c r="AE173" s="94">
        <f t="shared" si="46"/>
        <v>0</v>
      </c>
      <c r="AF173" s="84"/>
      <c r="AG173" s="94">
        <f t="shared" si="47"/>
        <v>0</v>
      </c>
      <c r="AH173" s="84"/>
      <c r="AI173" s="94">
        <f t="shared" si="48"/>
        <v>0</v>
      </c>
      <c r="AJ173" s="84"/>
      <c r="AK173" s="94">
        <f t="shared" si="49"/>
        <v>0</v>
      </c>
      <c r="AL173" s="85"/>
      <c r="AM173" s="84">
        <v>14</v>
      </c>
      <c r="AN173" s="84">
        <v>48</v>
      </c>
    </row>
    <row r="174" spans="1:40" ht="36" customHeight="1">
      <c r="A174" s="79"/>
      <c r="B174" s="134" t="s">
        <v>386</v>
      </c>
      <c r="C174" s="79">
        <v>793673003</v>
      </c>
      <c r="D174" s="79">
        <v>9157203062</v>
      </c>
      <c r="E174" s="144" t="s">
        <v>87</v>
      </c>
      <c r="F174" s="128" t="s">
        <v>62</v>
      </c>
      <c r="G174" s="79">
        <v>22</v>
      </c>
      <c r="H174" s="79">
        <v>1</v>
      </c>
      <c r="I174" s="79">
        <v>1</v>
      </c>
      <c r="J174" s="79">
        <v>16</v>
      </c>
      <c r="K174" s="79">
        <v>48</v>
      </c>
      <c r="L174" s="91">
        <f t="shared" si="39"/>
        <v>32</v>
      </c>
      <c r="M174" s="91">
        <f t="shared" si="35"/>
        <v>48</v>
      </c>
      <c r="N174" s="91">
        <f t="shared" si="40"/>
        <v>0.8125</v>
      </c>
      <c r="O174" s="92">
        <f t="shared" si="41"/>
        <v>0.8125</v>
      </c>
      <c r="P174" s="79">
        <v>13</v>
      </c>
      <c r="Q174" s="91">
        <f t="shared" si="50"/>
        <v>1</v>
      </c>
      <c r="R174" s="91">
        <f t="shared" si="50"/>
        <v>1</v>
      </c>
      <c r="S174" s="91">
        <f t="shared" si="36"/>
        <v>13</v>
      </c>
      <c r="T174" s="91">
        <f t="shared" si="37"/>
        <v>39</v>
      </c>
      <c r="U174" s="91">
        <f t="shared" si="38"/>
        <v>26</v>
      </c>
      <c r="V174" s="91">
        <f t="shared" si="42"/>
        <v>39</v>
      </c>
      <c r="W174" s="91">
        <f>SUM(V174:V176)</f>
        <v>95</v>
      </c>
      <c r="X174" s="91">
        <v>280000</v>
      </c>
      <c r="Y174" s="91">
        <f t="shared" si="43"/>
        <v>26600000</v>
      </c>
      <c r="Z174" s="91">
        <f t="shared" si="44"/>
        <v>2660000</v>
      </c>
      <c r="AA174" s="91">
        <f t="shared" si="45"/>
        <v>23940000</v>
      </c>
      <c r="AB174" s="106"/>
      <c r="AC174" s="93" t="s">
        <v>685</v>
      </c>
      <c r="AD174" s="79"/>
      <c r="AE174" s="91">
        <f t="shared" si="46"/>
        <v>0</v>
      </c>
      <c r="AF174" s="79"/>
      <c r="AG174" s="91">
        <f t="shared" si="47"/>
        <v>0</v>
      </c>
      <c r="AH174" s="79"/>
      <c r="AI174" s="91">
        <f t="shared" si="48"/>
        <v>0</v>
      </c>
      <c r="AJ174" s="79"/>
      <c r="AK174" s="91">
        <f t="shared" si="49"/>
        <v>0</v>
      </c>
      <c r="AL174" s="80"/>
      <c r="AM174" s="79">
        <v>13</v>
      </c>
      <c r="AN174" s="79">
        <v>64</v>
      </c>
    </row>
    <row r="175" spans="1:40" ht="36" customHeight="1">
      <c r="A175" s="79"/>
      <c r="B175" s="134" t="s">
        <v>394</v>
      </c>
      <c r="C175" s="79">
        <v>793673003</v>
      </c>
      <c r="D175" s="79"/>
      <c r="E175" s="144" t="s">
        <v>87</v>
      </c>
      <c r="F175" s="128" t="s">
        <v>77</v>
      </c>
      <c r="G175" s="79">
        <v>14</v>
      </c>
      <c r="H175" s="79">
        <v>2</v>
      </c>
      <c r="I175" s="79">
        <v>0</v>
      </c>
      <c r="J175" s="79">
        <v>32</v>
      </c>
      <c r="K175" s="79">
        <v>0</v>
      </c>
      <c r="L175" s="91">
        <f t="shared" si="39"/>
        <v>0</v>
      </c>
      <c r="M175" s="91">
        <f t="shared" si="35"/>
        <v>32</v>
      </c>
      <c r="N175" s="91">
        <f t="shared" si="40"/>
        <v>0.875</v>
      </c>
      <c r="O175" s="92">
        <f t="shared" si="41"/>
        <v>0.875</v>
      </c>
      <c r="P175" s="79">
        <v>14</v>
      </c>
      <c r="Q175" s="91">
        <f t="shared" si="50"/>
        <v>2</v>
      </c>
      <c r="R175" s="91">
        <f t="shared" si="50"/>
        <v>0</v>
      </c>
      <c r="S175" s="91">
        <f t="shared" si="36"/>
        <v>28</v>
      </c>
      <c r="T175" s="91">
        <f t="shared" si="37"/>
        <v>0</v>
      </c>
      <c r="U175" s="91">
        <f t="shared" si="38"/>
        <v>0</v>
      </c>
      <c r="V175" s="91">
        <f t="shared" si="42"/>
        <v>28</v>
      </c>
      <c r="W175" s="91"/>
      <c r="X175" s="91">
        <v>280000</v>
      </c>
      <c r="Y175" s="91">
        <f t="shared" si="43"/>
        <v>0</v>
      </c>
      <c r="Z175" s="91">
        <f t="shared" si="44"/>
        <v>0</v>
      </c>
      <c r="AA175" s="91">
        <f t="shared" si="45"/>
        <v>0</v>
      </c>
      <c r="AB175" s="106"/>
      <c r="AC175" s="93" t="s">
        <v>685</v>
      </c>
      <c r="AD175" s="79"/>
      <c r="AE175" s="91">
        <f t="shared" si="46"/>
        <v>0</v>
      </c>
      <c r="AF175" s="79"/>
      <c r="AG175" s="91">
        <f t="shared" si="47"/>
        <v>0</v>
      </c>
      <c r="AH175" s="79"/>
      <c r="AI175" s="91">
        <f t="shared" si="48"/>
        <v>0</v>
      </c>
      <c r="AJ175" s="79"/>
      <c r="AK175" s="91">
        <f t="shared" si="49"/>
        <v>0</v>
      </c>
      <c r="AL175" s="80"/>
      <c r="AM175" s="79">
        <v>14</v>
      </c>
      <c r="AN175" s="79">
        <v>32</v>
      </c>
    </row>
    <row r="176" spans="1:40" ht="36" customHeight="1">
      <c r="A176" s="79"/>
      <c r="B176" s="134" t="s">
        <v>394</v>
      </c>
      <c r="C176" s="79">
        <v>793673003</v>
      </c>
      <c r="D176" s="79"/>
      <c r="E176" s="144" t="s">
        <v>87</v>
      </c>
      <c r="F176" s="128" t="s">
        <v>392</v>
      </c>
      <c r="G176" s="79" t="s">
        <v>456</v>
      </c>
      <c r="H176" s="79">
        <v>2</v>
      </c>
      <c r="I176" s="79">
        <v>0</v>
      </c>
      <c r="J176" s="79">
        <v>32</v>
      </c>
      <c r="K176" s="79">
        <v>0</v>
      </c>
      <c r="L176" s="91">
        <f t="shared" si="39"/>
        <v>0</v>
      </c>
      <c r="M176" s="91">
        <f t="shared" si="35"/>
        <v>32</v>
      </c>
      <c r="N176" s="91">
        <f t="shared" si="40"/>
        <v>0.875</v>
      </c>
      <c r="O176" s="92">
        <f t="shared" si="41"/>
        <v>0.875</v>
      </c>
      <c r="P176" s="79">
        <v>14</v>
      </c>
      <c r="Q176" s="91">
        <f t="shared" si="50"/>
        <v>2</v>
      </c>
      <c r="R176" s="91">
        <f t="shared" si="50"/>
        <v>0</v>
      </c>
      <c r="S176" s="91">
        <f t="shared" si="36"/>
        <v>28</v>
      </c>
      <c r="T176" s="91">
        <f t="shared" si="37"/>
        <v>0</v>
      </c>
      <c r="U176" s="91">
        <f t="shared" si="38"/>
        <v>0</v>
      </c>
      <c r="V176" s="91">
        <f t="shared" si="42"/>
        <v>28</v>
      </c>
      <c r="W176" s="91"/>
      <c r="X176" s="91">
        <v>280000</v>
      </c>
      <c r="Y176" s="91">
        <f t="shared" si="43"/>
        <v>0</v>
      </c>
      <c r="Z176" s="91">
        <f t="shared" si="44"/>
        <v>0</v>
      </c>
      <c r="AA176" s="91">
        <f t="shared" si="45"/>
        <v>0</v>
      </c>
      <c r="AB176" s="106"/>
      <c r="AC176" s="93" t="s">
        <v>685</v>
      </c>
      <c r="AD176" s="79"/>
      <c r="AE176" s="91">
        <f t="shared" si="46"/>
        <v>0</v>
      </c>
      <c r="AF176" s="79"/>
      <c r="AG176" s="91">
        <f t="shared" si="47"/>
        <v>0</v>
      </c>
      <c r="AH176" s="79"/>
      <c r="AI176" s="91">
        <f t="shared" si="48"/>
        <v>0</v>
      </c>
      <c r="AJ176" s="79"/>
      <c r="AK176" s="91">
        <f t="shared" si="49"/>
        <v>0</v>
      </c>
      <c r="AL176" s="80"/>
      <c r="AM176" s="79">
        <v>14</v>
      </c>
      <c r="AN176" s="79">
        <v>32</v>
      </c>
    </row>
    <row r="177" spans="1:40" s="86" customFormat="1" ht="36" customHeight="1">
      <c r="A177" s="84"/>
      <c r="B177" s="135" t="s">
        <v>320</v>
      </c>
      <c r="C177" s="84">
        <v>779958934</v>
      </c>
      <c r="D177" s="84">
        <v>9150064182</v>
      </c>
      <c r="E177" s="145" t="s">
        <v>134</v>
      </c>
      <c r="F177" s="129" t="s">
        <v>79</v>
      </c>
      <c r="G177" s="84">
        <v>3</v>
      </c>
      <c r="H177" s="84">
        <v>0</v>
      </c>
      <c r="I177" s="84">
        <v>2</v>
      </c>
      <c r="J177" s="84">
        <v>0</v>
      </c>
      <c r="K177" s="84">
        <v>240</v>
      </c>
      <c r="L177" s="94">
        <f t="shared" si="39"/>
        <v>160</v>
      </c>
      <c r="M177" s="94">
        <f t="shared" si="35"/>
        <v>160</v>
      </c>
      <c r="N177" s="94">
        <f t="shared" si="40"/>
        <v>0</v>
      </c>
      <c r="O177" s="95">
        <f t="shared" si="41"/>
        <v>0</v>
      </c>
      <c r="P177" s="84"/>
      <c r="Q177" s="94">
        <f t="shared" si="50"/>
        <v>0</v>
      </c>
      <c r="R177" s="94">
        <f t="shared" si="50"/>
        <v>2</v>
      </c>
      <c r="S177" s="94">
        <f t="shared" si="36"/>
        <v>0</v>
      </c>
      <c r="T177" s="94">
        <f t="shared" si="37"/>
        <v>0</v>
      </c>
      <c r="U177" s="94">
        <f t="shared" si="38"/>
        <v>0</v>
      </c>
      <c r="V177" s="94">
        <f t="shared" si="42"/>
        <v>0</v>
      </c>
      <c r="W177" s="94">
        <f>SUM(V177:V180)</f>
        <v>76</v>
      </c>
      <c r="X177" s="94">
        <v>190000</v>
      </c>
      <c r="Y177" s="94">
        <f t="shared" si="43"/>
        <v>16150000</v>
      </c>
      <c r="Z177" s="94">
        <f t="shared" si="44"/>
        <v>1615000</v>
      </c>
      <c r="AA177" s="94">
        <f t="shared" si="45"/>
        <v>14535000</v>
      </c>
      <c r="AB177" s="107"/>
      <c r="AC177" s="96" t="s">
        <v>685</v>
      </c>
      <c r="AD177" s="84">
        <v>3</v>
      </c>
      <c r="AE177" s="94">
        <f t="shared" si="46"/>
        <v>1710000</v>
      </c>
      <c r="AF177" s="84"/>
      <c r="AG177" s="94">
        <f t="shared" si="47"/>
        <v>0</v>
      </c>
      <c r="AH177" s="84"/>
      <c r="AI177" s="94">
        <f t="shared" si="48"/>
        <v>0</v>
      </c>
      <c r="AJ177" s="84"/>
      <c r="AK177" s="94">
        <f t="shared" si="49"/>
        <v>0</v>
      </c>
      <c r="AL177" s="85"/>
      <c r="AM177" s="84">
        <v>3</v>
      </c>
      <c r="AN177" s="84">
        <v>240</v>
      </c>
    </row>
    <row r="178" spans="1:40" s="86" customFormat="1" ht="36" customHeight="1">
      <c r="A178" s="84"/>
      <c r="B178" s="135" t="s">
        <v>320</v>
      </c>
      <c r="C178" s="84">
        <v>779958934</v>
      </c>
      <c r="D178" s="84"/>
      <c r="E178" s="145" t="s">
        <v>134</v>
      </c>
      <c r="F178" s="129" t="s">
        <v>321</v>
      </c>
      <c r="G178" s="84">
        <v>10</v>
      </c>
      <c r="H178" s="84">
        <v>2</v>
      </c>
      <c r="I178" s="84">
        <v>0</v>
      </c>
      <c r="J178" s="84">
        <v>32</v>
      </c>
      <c r="K178" s="84">
        <v>0</v>
      </c>
      <c r="L178" s="94">
        <f t="shared" si="39"/>
        <v>0</v>
      </c>
      <c r="M178" s="94">
        <f t="shared" si="35"/>
        <v>32</v>
      </c>
      <c r="N178" s="94">
        <f t="shared" si="40"/>
        <v>0.8125</v>
      </c>
      <c r="O178" s="95">
        <f t="shared" si="41"/>
        <v>0.8125</v>
      </c>
      <c r="P178" s="84">
        <v>13</v>
      </c>
      <c r="Q178" s="94">
        <f t="shared" si="50"/>
        <v>2</v>
      </c>
      <c r="R178" s="94">
        <f t="shared" si="50"/>
        <v>0</v>
      </c>
      <c r="S178" s="94">
        <f t="shared" si="36"/>
        <v>26</v>
      </c>
      <c r="T178" s="94">
        <f t="shared" si="37"/>
        <v>0</v>
      </c>
      <c r="U178" s="94">
        <f t="shared" si="38"/>
        <v>0</v>
      </c>
      <c r="V178" s="94">
        <f t="shared" si="42"/>
        <v>26</v>
      </c>
      <c r="W178" s="94"/>
      <c r="X178" s="94">
        <v>190000</v>
      </c>
      <c r="Y178" s="94">
        <f t="shared" si="43"/>
        <v>0</v>
      </c>
      <c r="Z178" s="94">
        <f t="shared" si="44"/>
        <v>0</v>
      </c>
      <c r="AA178" s="94">
        <f t="shared" si="45"/>
        <v>0</v>
      </c>
      <c r="AB178" s="107"/>
      <c r="AC178" s="96" t="s">
        <v>685</v>
      </c>
      <c r="AD178" s="84"/>
      <c r="AE178" s="94">
        <f t="shared" si="46"/>
        <v>0</v>
      </c>
      <c r="AF178" s="84"/>
      <c r="AG178" s="94">
        <f t="shared" si="47"/>
        <v>0</v>
      </c>
      <c r="AH178" s="84"/>
      <c r="AI178" s="94">
        <f t="shared" si="48"/>
        <v>0</v>
      </c>
      <c r="AJ178" s="84"/>
      <c r="AK178" s="94">
        <f t="shared" si="49"/>
        <v>0</v>
      </c>
      <c r="AL178" s="85"/>
      <c r="AM178" s="84">
        <v>13</v>
      </c>
      <c r="AN178" s="84">
        <v>32</v>
      </c>
    </row>
    <row r="179" spans="1:40" s="86" customFormat="1" ht="36" customHeight="1">
      <c r="A179" s="84"/>
      <c r="B179" s="135" t="s">
        <v>320</v>
      </c>
      <c r="C179" s="84">
        <v>779958934</v>
      </c>
      <c r="D179" s="84"/>
      <c r="E179" s="145" t="s">
        <v>134</v>
      </c>
      <c r="F179" s="129" t="s">
        <v>322</v>
      </c>
      <c r="G179" s="84">
        <v>21</v>
      </c>
      <c r="H179" s="84">
        <v>2</v>
      </c>
      <c r="I179" s="84">
        <v>0</v>
      </c>
      <c r="J179" s="84">
        <v>32</v>
      </c>
      <c r="K179" s="84">
        <v>0</v>
      </c>
      <c r="L179" s="94">
        <f t="shared" si="39"/>
        <v>0</v>
      </c>
      <c r="M179" s="94">
        <f t="shared" si="35"/>
        <v>32</v>
      </c>
      <c r="N179" s="94">
        <f t="shared" si="40"/>
        <v>0.75</v>
      </c>
      <c r="O179" s="95">
        <f t="shared" si="41"/>
        <v>0.75</v>
      </c>
      <c r="P179" s="84">
        <v>12</v>
      </c>
      <c r="Q179" s="94">
        <f t="shared" si="50"/>
        <v>2</v>
      </c>
      <c r="R179" s="94">
        <f t="shared" si="50"/>
        <v>0</v>
      </c>
      <c r="S179" s="94">
        <f t="shared" si="36"/>
        <v>24</v>
      </c>
      <c r="T179" s="94">
        <f t="shared" si="37"/>
        <v>0</v>
      </c>
      <c r="U179" s="94">
        <f t="shared" si="38"/>
        <v>0</v>
      </c>
      <c r="V179" s="94">
        <f t="shared" si="42"/>
        <v>24</v>
      </c>
      <c r="W179" s="94"/>
      <c r="X179" s="94">
        <v>190000</v>
      </c>
      <c r="Y179" s="94">
        <f t="shared" si="43"/>
        <v>0</v>
      </c>
      <c r="Z179" s="94">
        <f t="shared" si="44"/>
        <v>0</v>
      </c>
      <c r="AA179" s="94">
        <f t="shared" si="45"/>
        <v>0</v>
      </c>
      <c r="AB179" s="107"/>
      <c r="AC179" s="96" t="s">
        <v>685</v>
      </c>
      <c r="AD179" s="84"/>
      <c r="AE179" s="94">
        <f t="shared" si="46"/>
        <v>0</v>
      </c>
      <c r="AF179" s="84"/>
      <c r="AG179" s="94">
        <f t="shared" si="47"/>
        <v>0</v>
      </c>
      <c r="AH179" s="84"/>
      <c r="AI179" s="94">
        <f t="shared" si="48"/>
        <v>0</v>
      </c>
      <c r="AJ179" s="84"/>
      <c r="AK179" s="94">
        <f t="shared" si="49"/>
        <v>0</v>
      </c>
      <c r="AL179" s="85"/>
      <c r="AM179" s="84">
        <v>12</v>
      </c>
      <c r="AN179" s="84">
        <v>32</v>
      </c>
    </row>
    <row r="180" spans="1:40" s="86" customFormat="1" ht="36" customHeight="1">
      <c r="A180" s="84"/>
      <c r="B180" s="135" t="s">
        <v>320</v>
      </c>
      <c r="C180" s="84">
        <v>779958934</v>
      </c>
      <c r="D180" s="84"/>
      <c r="E180" s="145" t="s">
        <v>134</v>
      </c>
      <c r="F180" s="129" t="s">
        <v>322</v>
      </c>
      <c r="G180" s="84">
        <v>25</v>
      </c>
      <c r="H180" s="84">
        <v>2</v>
      </c>
      <c r="I180" s="84">
        <v>0</v>
      </c>
      <c r="J180" s="84">
        <v>32</v>
      </c>
      <c r="K180" s="84">
        <v>0</v>
      </c>
      <c r="L180" s="94">
        <f t="shared" si="39"/>
        <v>0</v>
      </c>
      <c r="M180" s="94">
        <f t="shared" si="35"/>
        <v>32</v>
      </c>
      <c r="N180" s="94">
        <f t="shared" si="40"/>
        <v>0.8125</v>
      </c>
      <c r="O180" s="95">
        <f t="shared" si="41"/>
        <v>0.8125</v>
      </c>
      <c r="P180" s="84">
        <v>13</v>
      </c>
      <c r="Q180" s="94">
        <f t="shared" si="50"/>
        <v>2</v>
      </c>
      <c r="R180" s="94">
        <f t="shared" si="50"/>
        <v>0</v>
      </c>
      <c r="S180" s="94">
        <f t="shared" si="36"/>
        <v>26</v>
      </c>
      <c r="T180" s="94">
        <f t="shared" si="37"/>
        <v>0</v>
      </c>
      <c r="U180" s="94">
        <f t="shared" si="38"/>
        <v>0</v>
      </c>
      <c r="V180" s="94">
        <f t="shared" si="42"/>
        <v>26</v>
      </c>
      <c r="W180" s="94"/>
      <c r="X180" s="94">
        <v>190000</v>
      </c>
      <c r="Y180" s="94">
        <f t="shared" si="43"/>
        <v>0</v>
      </c>
      <c r="Z180" s="94">
        <f t="shared" si="44"/>
        <v>0</v>
      </c>
      <c r="AA180" s="94">
        <f t="shared" si="45"/>
        <v>0</v>
      </c>
      <c r="AB180" s="107"/>
      <c r="AC180" s="96" t="s">
        <v>685</v>
      </c>
      <c r="AD180" s="84"/>
      <c r="AE180" s="94">
        <f t="shared" si="46"/>
        <v>0</v>
      </c>
      <c r="AF180" s="84"/>
      <c r="AG180" s="94">
        <f t="shared" si="47"/>
        <v>0</v>
      </c>
      <c r="AH180" s="84"/>
      <c r="AI180" s="94">
        <f t="shared" si="48"/>
        <v>0</v>
      </c>
      <c r="AJ180" s="84"/>
      <c r="AK180" s="94">
        <f t="shared" si="49"/>
        <v>0</v>
      </c>
      <c r="AL180" s="85"/>
      <c r="AM180" s="84">
        <v>13</v>
      </c>
      <c r="AN180" s="84">
        <v>32</v>
      </c>
    </row>
    <row r="181" spans="1:40" ht="36" customHeight="1">
      <c r="A181" s="79"/>
      <c r="B181" s="134" t="s">
        <v>401</v>
      </c>
      <c r="C181" s="79">
        <v>653235501</v>
      </c>
      <c r="D181" s="79">
        <v>9021611367</v>
      </c>
      <c r="E181" s="144" t="s">
        <v>87</v>
      </c>
      <c r="F181" s="128" t="s">
        <v>287</v>
      </c>
      <c r="G181" s="79">
        <v>17</v>
      </c>
      <c r="H181" s="79">
        <v>1</v>
      </c>
      <c r="I181" s="79">
        <v>1</v>
      </c>
      <c r="J181" s="79">
        <v>16</v>
      </c>
      <c r="K181" s="79">
        <v>32</v>
      </c>
      <c r="L181" s="91">
        <f t="shared" si="39"/>
        <v>21.333333333333332</v>
      </c>
      <c r="M181" s="91">
        <f t="shared" si="35"/>
        <v>37.333333333333329</v>
      </c>
      <c r="N181" s="91">
        <f t="shared" si="40"/>
        <v>0.875</v>
      </c>
      <c r="O181" s="92">
        <f t="shared" si="41"/>
        <v>0.875</v>
      </c>
      <c r="P181" s="79">
        <v>14</v>
      </c>
      <c r="Q181" s="91">
        <f t="shared" si="50"/>
        <v>1</v>
      </c>
      <c r="R181" s="91">
        <f t="shared" si="50"/>
        <v>1</v>
      </c>
      <c r="S181" s="91">
        <f t="shared" si="36"/>
        <v>14</v>
      </c>
      <c r="T181" s="91">
        <f t="shared" si="37"/>
        <v>28</v>
      </c>
      <c r="U181" s="91">
        <f t="shared" si="38"/>
        <v>18.666666666666664</v>
      </c>
      <c r="V181" s="91">
        <f t="shared" si="42"/>
        <v>32.666666666666664</v>
      </c>
      <c r="W181" s="91">
        <v>59</v>
      </c>
      <c r="X181" s="91">
        <v>280000</v>
      </c>
      <c r="Y181" s="91">
        <f t="shared" si="43"/>
        <v>16520000</v>
      </c>
      <c r="Z181" s="91">
        <f t="shared" si="44"/>
        <v>1652000</v>
      </c>
      <c r="AA181" s="91">
        <f t="shared" si="45"/>
        <v>14868000</v>
      </c>
      <c r="AB181" s="106"/>
      <c r="AC181" s="93" t="s">
        <v>685</v>
      </c>
      <c r="AD181" s="79"/>
      <c r="AE181" s="91">
        <f t="shared" si="46"/>
        <v>0</v>
      </c>
      <c r="AF181" s="79"/>
      <c r="AG181" s="91">
        <f t="shared" si="47"/>
        <v>0</v>
      </c>
      <c r="AH181" s="79"/>
      <c r="AI181" s="91">
        <f t="shared" si="48"/>
        <v>0</v>
      </c>
      <c r="AJ181" s="79"/>
      <c r="AK181" s="91">
        <f t="shared" si="49"/>
        <v>0</v>
      </c>
      <c r="AL181" s="80"/>
      <c r="AM181" s="79">
        <v>14</v>
      </c>
      <c r="AN181" s="79">
        <v>48</v>
      </c>
    </row>
    <row r="182" spans="1:40" ht="36" customHeight="1">
      <c r="A182" s="79"/>
      <c r="B182" s="134" t="s">
        <v>401</v>
      </c>
      <c r="C182" s="79">
        <v>653235501</v>
      </c>
      <c r="D182" s="79"/>
      <c r="E182" s="144" t="s">
        <v>87</v>
      </c>
      <c r="F182" s="128" t="s">
        <v>362</v>
      </c>
      <c r="G182" s="79" t="s">
        <v>437</v>
      </c>
      <c r="H182" s="79">
        <v>2</v>
      </c>
      <c r="I182" s="79">
        <v>0</v>
      </c>
      <c r="J182" s="79">
        <v>32</v>
      </c>
      <c r="K182" s="79">
        <v>0</v>
      </c>
      <c r="L182" s="91">
        <f t="shared" si="39"/>
        <v>0</v>
      </c>
      <c r="M182" s="91">
        <f t="shared" si="35"/>
        <v>32</v>
      </c>
      <c r="N182" s="91">
        <f t="shared" si="40"/>
        <v>0.8125</v>
      </c>
      <c r="O182" s="92">
        <f t="shared" si="41"/>
        <v>0.8125</v>
      </c>
      <c r="P182" s="79">
        <v>13</v>
      </c>
      <c r="Q182" s="91">
        <f t="shared" si="50"/>
        <v>2</v>
      </c>
      <c r="R182" s="91">
        <f t="shared" si="50"/>
        <v>0</v>
      </c>
      <c r="S182" s="91">
        <f t="shared" si="36"/>
        <v>26</v>
      </c>
      <c r="T182" s="91">
        <f t="shared" si="37"/>
        <v>0</v>
      </c>
      <c r="U182" s="91">
        <f t="shared" si="38"/>
        <v>0</v>
      </c>
      <c r="V182" s="91">
        <f t="shared" si="42"/>
        <v>26</v>
      </c>
      <c r="W182" s="91"/>
      <c r="X182" s="91">
        <v>280000</v>
      </c>
      <c r="Y182" s="91">
        <f t="shared" si="43"/>
        <v>0</v>
      </c>
      <c r="Z182" s="91">
        <f t="shared" si="44"/>
        <v>0</v>
      </c>
      <c r="AA182" s="91">
        <f t="shared" si="45"/>
        <v>0</v>
      </c>
      <c r="AB182" s="106"/>
      <c r="AC182" s="93" t="s">
        <v>685</v>
      </c>
      <c r="AD182" s="79"/>
      <c r="AE182" s="91">
        <f t="shared" si="46"/>
        <v>0</v>
      </c>
      <c r="AF182" s="79"/>
      <c r="AG182" s="91">
        <f t="shared" si="47"/>
        <v>0</v>
      </c>
      <c r="AH182" s="79"/>
      <c r="AI182" s="91">
        <f t="shared" si="48"/>
        <v>0</v>
      </c>
      <c r="AJ182" s="79"/>
      <c r="AK182" s="91">
        <f t="shared" si="49"/>
        <v>0</v>
      </c>
      <c r="AL182" s="80"/>
      <c r="AM182" s="79">
        <v>13</v>
      </c>
      <c r="AN182" s="79">
        <v>32</v>
      </c>
    </row>
    <row r="183" spans="1:40" s="86" customFormat="1" ht="36" customHeight="1">
      <c r="A183" s="84"/>
      <c r="B183" s="135" t="s">
        <v>371</v>
      </c>
      <c r="C183" s="84">
        <v>653342535</v>
      </c>
      <c r="D183" s="84">
        <v>9153614587</v>
      </c>
      <c r="E183" s="145" t="s">
        <v>134</v>
      </c>
      <c r="F183" s="129" t="s">
        <v>40</v>
      </c>
      <c r="G183" s="84">
        <v>19</v>
      </c>
      <c r="H183" s="84">
        <v>1</v>
      </c>
      <c r="I183" s="84">
        <v>1</v>
      </c>
      <c r="J183" s="84">
        <v>16</v>
      </c>
      <c r="K183" s="84">
        <v>32</v>
      </c>
      <c r="L183" s="94">
        <f t="shared" si="39"/>
        <v>21.333333333333332</v>
      </c>
      <c r="M183" s="94">
        <f t="shared" si="35"/>
        <v>37.333333333333329</v>
      </c>
      <c r="N183" s="94">
        <f t="shared" si="40"/>
        <v>0.8125</v>
      </c>
      <c r="O183" s="95">
        <f t="shared" si="41"/>
        <v>0.8125</v>
      </c>
      <c r="P183" s="84">
        <v>13</v>
      </c>
      <c r="Q183" s="94">
        <f t="shared" si="50"/>
        <v>1</v>
      </c>
      <c r="R183" s="94">
        <f t="shared" si="50"/>
        <v>1</v>
      </c>
      <c r="S183" s="94">
        <f t="shared" si="36"/>
        <v>13</v>
      </c>
      <c r="T183" s="94">
        <f t="shared" si="37"/>
        <v>26</v>
      </c>
      <c r="U183" s="94">
        <f t="shared" si="38"/>
        <v>17.333333333333332</v>
      </c>
      <c r="V183" s="94">
        <f t="shared" si="42"/>
        <v>30.333333333333332</v>
      </c>
      <c r="W183" s="94">
        <v>100</v>
      </c>
      <c r="X183" s="94">
        <v>190000</v>
      </c>
      <c r="Y183" s="94">
        <f t="shared" si="43"/>
        <v>20140000</v>
      </c>
      <c r="Z183" s="94">
        <f t="shared" si="44"/>
        <v>2014000</v>
      </c>
      <c r="AA183" s="94">
        <f t="shared" si="45"/>
        <v>18126000</v>
      </c>
      <c r="AB183" s="107"/>
      <c r="AC183" s="96" t="s">
        <v>685</v>
      </c>
      <c r="AD183" s="84">
        <v>2</v>
      </c>
      <c r="AE183" s="94">
        <f t="shared" si="46"/>
        <v>1140000</v>
      </c>
      <c r="AF183" s="84"/>
      <c r="AG183" s="94">
        <f t="shared" si="47"/>
        <v>0</v>
      </c>
      <c r="AH183" s="84"/>
      <c r="AI183" s="94">
        <f t="shared" si="48"/>
        <v>0</v>
      </c>
      <c r="AJ183" s="84"/>
      <c r="AK183" s="94">
        <f t="shared" si="49"/>
        <v>0</v>
      </c>
      <c r="AL183" s="85"/>
      <c r="AM183" s="84">
        <v>13</v>
      </c>
      <c r="AN183" s="84">
        <v>48</v>
      </c>
    </row>
    <row r="184" spans="1:40" s="86" customFormat="1" ht="36" customHeight="1">
      <c r="A184" s="84"/>
      <c r="B184" s="135" t="s">
        <v>371</v>
      </c>
      <c r="C184" s="84">
        <v>653342535</v>
      </c>
      <c r="D184" s="84"/>
      <c r="E184" s="145" t="s">
        <v>134</v>
      </c>
      <c r="F184" s="129" t="s">
        <v>45</v>
      </c>
      <c r="G184" s="84">
        <v>10</v>
      </c>
      <c r="H184" s="84">
        <v>1</v>
      </c>
      <c r="I184" s="84">
        <v>1</v>
      </c>
      <c r="J184" s="84">
        <v>16</v>
      </c>
      <c r="K184" s="84">
        <v>32</v>
      </c>
      <c r="L184" s="94">
        <f t="shared" si="39"/>
        <v>21.333333333333332</v>
      </c>
      <c r="M184" s="94">
        <f t="shared" si="35"/>
        <v>37.333333333333329</v>
      </c>
      <c r="N184" s="94">
        <f t="shared" si="40"/>
        <v>0.9375</v>
      </c>
      <c r="O184" s="95">
        <f t="shared" si="41"/>
        <v>0.9375</v>
      </c>
      <c r="P184" s="84">
        <v>15</v>
      </c>
      <c r="Q184" s="94">
        <f t="shared" si="50"/>
        <v>1</v>
      </c>
      <c r="R184" s="94">
        <f t="shared" si="50"/>
        <v>1</v>
      </c>
      <c r="S184" s="94">
        <f t="shared" si="36"/>
        <v>15</v>
      </c>
      <c r="T184" s="94">
        <f t="shared" si="37"/>
        <v>30</v>
      </c>
      <c r="U184" s="94">
        <f t="shared" si="38"/>
        <v>20</v>
      </c>
      <c r="V184" s="94">
        <f t="shared" si="42"/>
        <v>35</v>
      </c>
      <c r="W184" s="94"/>
      <c r="X184" s="94">
        <v>190000</v>
      </c>
      <c r="Y184" s="94">
        <f t="shared" si="43"/>
        <v>0</v>
      </c>
      <c r="Z184" s="94">
        <f t="shared" si="44"/>
        <v>0</v>
      </c>
      <c r="AA184" s="94">
        <f t="shared" si="45"/>
        <v>0</v>
      </c>
      <c r="AB184" s="107"/>
      <c r="AC184" s="96" t="s">
        <v>685</v>
      </c>
      <c r="AD184" s="84"/>
      <c r="AE184" s="94">
        <f t="shared" si="46"/>
        <v>0</v>
      </c>
      <c r="AF184" s="84"/>
      <c r="AG184" s="94">
        <f t="shared" si="47"/>
        <v>0</v>
      </c>
      <c r="AH184" s="84"/>
      <c r="AI184" s="94">
        <f t="shared" si="48"/>
        <v>0</v>
      </c>
      <c r="AJ184" s="84"/>
      <c r="AK184" s="94">
        <f t="shared" si="49"/>
        <v>0</v>
      </c>
      <c r="AL184" s="85"/>
      <c r="AM184" s="84">
        <v>15</v>
      </c>
      <c r="AN184" s="84">
        <v>48</v>
      </c>
    </row>
    <row r="185" spans="1:40" s="86" customFormat="1" ht="36" customHeight="1">
      <c r="A185" s="84"/>
      <c r="B185" s="135" t="s">
        <v>371</v>
      </c>
      <c r="C185" s="84">
        <v>653342535</v>
      </c>
      <c r="D185" s="84"/>
      <c r="E185" s="145" t="s">
        <v>134</v>
      </c>
      <c r="F185" s="129" t="s">
        <v>59</v>
      </c>
      <c r="G185" s="84">
        <v>18</v>
      </c>
      <c r="H185" s="84">
        <v>1</v>
      </c>
      <c r="I185" s="84">
        <v>1</v>
      </c>
      <c r="J185" s="84">
        <v>16</v>
      </c>
      <c r="K185" s="84">
        <v>32</v>
      </c>
      <c r="L185" s="94">
        <f t="shared" si="39"/>
        <v>21.333333333333332</v>
      </c>
      <c r="M185" s="94">
        <f t="shared" si="35"/>
        <v>37.333333333333329</v>
      </c>
      <c r="N185" s="94">
        <f t="shared" si="40"/>
        <v>0.9375</v>
      </c>
      <c r="O185" s="95">
        <f t="shared" si="41"/>
        <v>0.9375</v>
      </c>
      <c r="P185" s="84">
        <v>15</v>
      </c>
      <c r="Q185" s="94">
        <f t="shared" si="50"/>
        <v>1</v>
      </c>
      <c r="R185" s="94">
        <f t="shared" si="50"/>
        <v>1</v>
      </c>
      <c r="S185" s="94">
        <f t="shared" si="36"/>
        <v>15</v>
      </c>
      <c r="T185" s="94">
        <f t="shared" si="37"/>
        <v>30</v>
      </c>
      <c r="U185" s="94">
        <f t="shared" si="38"/>
        <v>20</v>
      </c>
      <c r="V185" s="94">
        <f t="shared" si="42"/>
        <v>35</v>
      </c>
      <c r="W185" s="94"/>
      <c r="X185" s="94">
        <v>190000</v>
      </c>
      <c r="Y185" s="94">
        <f t="shared" si="43"/>
        <v>0</v>
      </c>
      <c r="Z185" s="94">
        <f t="shared" si="44"/>
        <v>0</v>
      </c>
      <c r="AA185" s="94">
        <f t="shared" si="45"/>
        <v>0</v>
      </c>
      <c r="AB185" s="107"/>
      <c r="AC185" s="96" t="s">
        <v>685</v>
      </c>
      <c r="AD185" s="84"/>
      <c r="AE185" s="94">
        <f t="shared" si="46"/>
        <v>0</v>
      </c>
      <c r="AF185" s="84"/>
      <c r="AG185" s="94">
        <f t="shared" si="47"/>
        <v>0</v>
      </c>
      <c r="AH185" s="84"/>
      <c r="AI185" s="94">
        <f t="shared" si="48"/>
        <v>0</v>
      </c>
      <c r="AJ185" s="84"/>
      <c r="AK185" s="94">
        <f t="shared" si="49"/>
        <v>0</v>
      </c>
      <c r="AL185" s="85"/>
      <c r="AM185" s="84">
        <v>15</v>
      </c>
      <c r="AN185" s="84">
        <v>48</v>
      </c>
    </row>
    <row r="186" spans="1:40" s="86" customFormat="1" ht="36" customHeight="1">
      <c r="A186" s="84"/>
      <c r="B186" s="135" t="s">
        <v>371</v>
      </c>
      <c r="C186" s="84"/>
      <c r="D186" s="84"/>
      <c r="E186" s="145" t="s">
        <v>134</v>
      </c>
      <c r="F186" s="129" t="s">
        <v>81</v>
      </c>
      <c r="G186" s="84">
        <v>2</v>
      </c>
      <c r="H186" s="84">
        <v>0</v>
      </c>
      <c r="I186" s="84">
        <v>2</v>
      </c>
      <c r="J186" s="84">
        <v>0</v>
      </c>
      <c r="K186" s="84">
        <v>240</v>
      </c>
      <c r="L186" s="94">
        <f t="shared" si="39"/>
        <v>160</v>
      </c>
      <c r="M186" s="94">
        <f t="shared" si="35"/>
        <v>160</v>
      </c>
      <c r="N186" s="94">
        <f t="shared" si="40"/>
        <v>0</v>
      </c>
      <c r="O186" s="95">
        <f t="shared" si="41"/>
        <v>0</v>
      </c>
      <c r="P186" s="84"/>
      <c r="Q186" s="94">
        <f t="shared" si="50"/>
        <v>0</v>
      </c>
      <c r="R186" s="94">
        <f t="shared" si="50"/>
        <v>2</v>
      </c>
      <c r="S186" s="94">
        <f t="shared" si="36"/>
        <v>0</v>
      </c>
      <c r="T186" s="94">
        <f t="shared" si="37"/>
        <v>0</v>
      </c>
      <c r="U186" s="94">
        <f t="shared" si="38"/>
        <v>0</v>
      </c>
      <c r="V186" s="94">
        <f t="shared" si="42"/>
        <v>0</v>
      </c>
      <c r="W186" s="94"/>
      <c r="X186" s="94">
        <v>190000</v>
      </c>
      <c r="Y186" s="94">
        <f t="shared" si="43"/>
        <v>0</v>
      </c>
      <c r="Z186" s="94">
        <f t="shared" si="44"/>
        <v>0</v>
      </c>
      <c r="AA186" s="94">
        <f t="shared" si="45"/>
        <v>0</v>
      </c>
      <c r="AB186" s="107"/>
      <c r="AC186" s="96" t="s">
        <v>685</v>
      </c>
      <c r="AD186" s="84"/>
      <c r="AE186" s="94">
        <f t="shared" si="46"/>
        <v>0</v>
      </c>
      <c r="AF186" s="84"/>
      <c r="AG186" s="94">
        <f t="shared" si="47"/>
        <v>0</v>
      </c>
      <c r="AH186" s="84"/>
      <c r="AI186" s="94">
        <f t="shared" si="48"/>
        <v>0</v>
      </c>
      <c r="AJ186" s="84"/>
      <c r="AK186" s="94">
        <f t="shared" si="49"/>
        <v>0</v>
      </c>
      <c r="AL186" s="85"/>
      <c r="AM186" s="84">
        <v>2</v>
      </c>
      <c r="AN186" s="84">
        <v>240</v>
      </c>
    </row>
    <row r="187" spans="1:40" ht="36" customHeight="1">
      <c r="A187" s="79"/>
      <c r="B187" s="134" t="s">
        <v>132</v>
      </c>
      <c r="C187" s="79">
        <v>651811643</v>
      </c>
      <c r="D187" s="79">
        <v>9157283070</v>
      </c>
      <c r="E187" s="144" t="s">
        <v>134</v>
      </c>
      <c r="F187" s="128" t="s">
        <v>457</v>
      </c>
      <c r="G187" s="79" t="s">
        <v>430</v>
      </c>
      <c r="H187" s="79">
        <v>2</v>
      </c>
      <c r="I187" s="79">
        <v>0</v>
      </c>
      <c r="J187" s="79">
        <v>32</v>
      </c>
      <c r="K187" s="79">
        <v>0</v>
      </c>
      <c r="L187" s="91">
        <f t="shared" si="39"/>
        <v>0</v>
      </c>
      <c r="M187" s="91">
        <f t="shared" si="35"/>
        <v>32</v>
      </c>
      <c r="N187" s="91">
        <f t="shared" si="40"/>
        <v>0.9375</v>
      </c>
      <c r="O187" s="92">
        <f t="shared" si="41"/>
        <v>0.9375</v>
      </c>
      <c r="P187" s="79">
        <v>15</v>
      </c>
      <c r="Q187" s="91">
        <f t="shared" si="50"/>
        <v>2</v>
      </c>
      <c r="R187" s="91">
        <f t="shared" si="50"/>
        <v>0</v>
      </c>
      <c r="S187" s="91">
        <f t="shared" si="36"/>
        <v>30</v>
      </c>
      <c r="T187" s="91">
        <f t="shared" si="37"/>
        <v>0</v>
      </c>
      <c r="U187" s="91">
        <f t="shared" si="38"/>
        <v>0</v>
      </c>
      <c r="V187" s="91">
        <f t="shared" si="42"/>
        <v>30</v>
      </c>
      <c r="W187" s="91">
        <v>30</v>
      </c>
      <c r="X187" s="91">
        <v>190000</v>
      </c>
      <c r="Y187" s="91">
        <f t="shared" si="43"/>
        <v>5700000</v>
      </c>
      <c r="Z187" s="91">
        <f t="shared" si="44"/>
        <v>570000</v>
      </c>
      <c r="AA187" s="91">
        <f t="shared" si="45"/>
        <v>5130000</v>
      </c>
      <c r="AB187" s="106"/>
      <c r="AC187" s="93" t="s">
        <v>685</v>
      </c>
      <c r="AD187" s="79"/>
      <c r="AE187" s="91">
        <f t="shared" si="46"/>
        <v>0</v>
      </c>
      <c r="AF187" s="79"/>
      <c r="AG187" s="91">
        <f t="shared" si="47"/>
        <v>0</v>
      </c>
      <c r="AH187" s="79"/>
      <c r="AI187" s="91">
        <f t="shared" si="48"/>
        <v>0</v>
      </c>
      <c r="AJ187" s="79"/>
      <c r="AK187" s="91">
        <f t="shared" si="49"/>
        <v>0</v>
      </c>
      <c r="AL187" s="80"/>
      <c r="AM187" s="79">
        <v>15</v>
      </c>
      <c r="AN187" s="79">
        <v>32</v>
      </c>
    </row>
    <row r="188" spans="1:40" s="86" customFormat="1" ht="36" customHeight="1">
      <c r="A188" s="84"/>
      <c r="B188" s="135" t="s">
        <v>147</v>
      </c>
      <c r="C188" s="84">
        <v>889768277</v>
      </c>
      <c r="D188" s="84">
        <v>9158642959</v>
      </c>
      <c r="E188" s="145" t="s">
        <v>134</v>
      </c>
      <c r="F188" s="129" t="s">
        <v>146</v>
      </c>
      <c r="G188" s="84" t="s">
        <v>478</v>
      </c>
      <c r="H188" s="84">
        <v>2</v>
      </c>
      <c r="I188" s="84">
        <v>0</v>
      </c>
      <c r="J188" s="84">
        <v>32</v>
      </c>
      <c r="K188" s="84">
        <v>0</v>
      </c>
      <c r="L188" s="94">
        <f t="shared" si="39"/>
        <v>0</v>
      </c>
      <c r="M188" s="94">
        <f t="shared" si="35"/>
        <v>32</v>
      </c>
      <c r="N188" s="94">
        <f t="shared" si="40"/>
        <v>0.8125</v>
      </c>
      <c r="O188" s="95">
        <f t="shared" si="41"/>
        <v>0.8125</v>
      </c>
      <c r="P188" s="84">
        <v>13</v>
      </c>
      <c r="Q188" s="94">
        <f t="shared" si="50"/>
        <v>2</v>
      </c>
      <c r="R188" s="94">
        <f t="shared" si="50"/>
        <v>0</v>
      </c>
      <c r="S188" s="94">
        <f t="shared" si="36"/>
        <v>26</v>
      </c>
      <c r="T188" s="94">
        <f t="shared" si="37"/>
        <v>0</v>
      </c>
      <c r="U188" s="94">
        <f t="shared" si="38"/>
        <v>0</v>
      </c>
      <c r="V188" s="94">
        <f t="shared" si="42"/>
        <v>26</v>
      </c>
      <c r="W188" s="94">
        <v>26</v>
      </c>
      <c r="X188" s="94">
        <v>190000</v>
      </c>
      <c r="Y188" s="94">
        <f t="shared" si="43"/>
        <v>4940000</v>
      </c>
      <c r="Z188" s="94">
        <f t="shared" si="44"/>
        <v>494000</v>
      </c>
      <c r="AA188" s="94">
        <f t="shared" si="45"/>
        <v>4446000</v>
      </c>
      <c r="AB188" s="107"/>
      <c r="AC188" s="96" t="s">
        <v>685</v>
      </c>
      <c r="AD188" s="84"/>
      <c r="AE188" s="94">
        <f t="shared" si="46"/>
        <v>0</v>
      </c>
      <c r="AF188" s="84"/>
      <c r="AG188" s="94">
        <f t="shared" si="47"/>
        <v>0</v>
      </c>
      <c r="AH188" s="84"/>
      <c r="AI188" s="94">
        <f t="shared" si="48"/>
        <v>0</v>
      </c>
      <c r="AJ188" s="84"/>
      <c r="AK188" s="94">
        <f t="shared" si="49"/>
        <v>0</v>
      </c>
      <c r="AL188" s="85"/>
      <c r="AM188" s="84">
        <v>13</v>
      </c>
      <c r="AN188" s="84">
        <v>32</v>
      </c>
    </row>
    <row r="189" spans="1:40" ht="36" customHeight="1">
      <c r="A189" s="79"/>
      <c r="B189" s="134" t="s">
        <v>173</v>
      </c>
      <c r="C189" s="79">
        <v>5639910021</v>
      </c>
      <c r="D189" s="79">
        <v>9153409071</v>
      </c>
      <c r="E189" s="144" t="s">
        <v>87</v>
      </c>
      <c r="F189" s="128" t="s">
        <v>172</v>
      </c>
      <c r="G189" s="79">
        <v>14</v>
      </c>
      <c r="H189" s="79">
        <v>2</v>
      </c>
      <c r="I189" s="79">
        <v>0</v>
      </c>
      <c r="J189" s="79">
        <v>32</v>
      </c>
      <c r="K189" s="79">
        <v>0</v>
      </c>
      <c r="L189" s="91">
        <f t="shared" si="39"/>
        <v>0</v>
      </c>
      <c r="M189" s="91">
        <f t="shared" si="35"/>
        <v>32</v>
      </c>
      <c r="N189" s="91">
        <f t="shared" si="40"/>
        <v>0.75</v>
      </c>
      <c r="O189" s="92">
        <f t="shared" si="41"/>
        <v>0.75</v>
      </c>
      <c r="P189" s="79">
        <v>12</v>
      </c>
      <c r="Q189" s="91">
        <f t="shared" si="50"/>
        <v>2</v>
      </c>
      <c r="R189" s="91">
        <f t="shared" si="50"/>
        <v>0</v>
      </c>
      <c r="S189" s="91">
        <f t="shared" si="36"/>
        <v>24</v>
      </c>
      <c r="T189" s="91">
        <f t="shared" si="37"/>
        <v>0</v>
      </c>
      <c r="U189" s="91">
        <f t="shared" si="38"/>
        <v>0</v>
      </c>
      <c r="V189" s="91">
        <f t="shared" si="42"/>
        <v>24</v>
      </c>
      <c r="W189" s="91">
        <v>121</v>
      </c>
      <c r="X189" s="91">
        <v>280000</v>
      </c>
      <c r="Y189" s="91">
        <f t="shared" si="43"/>
        <v>37240000</v>
      </c>
      <c r="Z189" s="91">
        <f t="shared" si="44"/>
        <v>3724000</v>
      </c>
      <c r="AA189" s="91">
        <f t="shared" si="45"/>
        <v>33516000</v>
      </c>
      <c r="AB189" s="106"/>
      <c r="AC189" s="93" t="s">
        <v>685</v>
      </c>
      <c r="AD189" s="79">
        <v>4</v>
      </c>
      <c r="AE189" s="91">
        <f t="shared" si="46"/>
        <v>3360000</v>
      </c>
      <c r="AF189" s="79"/>
      <c r="AG189" s="91">
        <f t="shared" si="47"/>
        <v>0</v>
      </c>
      <c r="AH189" s="79"/>
      <c r="AI189" s="91">
        <f t="shared" si="48"/>
        <v>0</v>
      </c>
      <c r="AJ189" s="79"/>
      <c r="AK189" s="91">
        <f t="shared" si="49"/>
        <v>0</v>
      </c>
      <c r="AL189" s="80"/>
      <c r="AM189" s="79">
        <v>12</v>
      </c>
      <c r="AN189" s="79">
        <v>32</v>
      </c>
    </row>
    <row r="190" spans="1:40" ht="36" customHeight="1">
      <c r="A190" s="79"/>
      <c r="B190" s="134" t="s">
        <v>173</v>
      </c>
      <c r="C190" s="79">
        <v>5639910021</v>
      </c>
      <c r="D190" s="79"/>
      <c r="E190" s="144" t="s">
        <v>87</v>
      </c>
      <c r="F190" s="128" t="s">
        <v>175</v>
      </c>
      <c r="G190" s="79">
        <v>15</v>
      </c>
      <c r="H190" s="79">
        <v>1</v>
      </c>
      <c r="I190" s="79">
        <v>1</v>
      </c>
      <c r="J190" s="79">
        <v>16</v>
      </c>
      <c r="K190" s="79">
        <v>32</v>
      </c>
      <c r="L190" s="91">
        <f t="shared" si="39"/>
        <v>21.333333333333332</v>
      </c>
      <c r="M190" s="91">
        <f t="shared" si="35"/>
        <v>37.333333333333329</v>
      </c>
      <c r="N190" s="91">
        <f t="shared" si="40"/>
        <v>0.75</v>
      </c>
      <c r="O190" s="92">
        <f t="shared" si="41"/>
        <v>0.75</v>
      </c>
      <c r="P190" s="79">
        <v>12</v>
      </c>
      <c r="Q190" s="91">
        <f t="shared" si="50"/>
        <v>1</v>
      </c>
      <c r="R190" s="91">
        <f t="shared" si="50"/>
        <v>1</v>
      </c>
      <c r="S190" s="91">
        <f t="shared" si="36"/>
        <v>12</v>
      </c>
      <c r="T190" s="91">
        <f t="shared" si="37"/>
        <v>24</v>
      </c>
      <c r="U190" s="91">
        <f t="shared" si="38"/>
        <v>16</v>
      </c>
      <c r="V190" s="91">
        <f t="shared" si="42"/>
        <v>28</v>
      </c>
      <c r="W190" s="91"/>
      <c r="X190" s="91">
        <v>280000</v>
      </c>
      <c r="Y190" s="91">
        <f t="shared" si="43"/>
        <v>0</v>
      </c>
      <c r="Z190" s="91">
        <f t="shared" si="44"/>
        <v>0</v>
      </c>
      <c r="AA190" s="91">
        <f t="shared" si="45"/>
        <v>0</v>
      </c>
      <c r="AB190" s="106"/>
      <c r="AC190" s="93" t="s">
        <v>685</v>
      </c>
      <c r="AD190" s="79"/>
      <c r="AE190" s="91">
        <f t="shared" si="46"/>
        <v>0</v>
      </c>
      <c r="AF190" s="79"/>
      <c r="AG190" s="91">
        <f t="shared" si="47"/>
        <v>0</v>
      </c>
      <c r="AH190" s="79"/>
      <c r="AI190" s="91">
        <f t="shared" si="48"/>
        <v>0</v>
      </c>
      <c r="AJ190" s="79"/>
      <c r="AK190" s="91">
        <f t="shared" si="49"/>
        <v>0</v>
      </c>
      <c r="AL190" s="80"/>
      <c r="AM190" s="79">
        <v>12</v>
      </c>
      <c r="AN190" s="79">
        <v>48</v>
      </c>
    </row>
    <row r="191" spans="1:40" ht="36" customHeight="1">
      <c r="A191" s="79"/>
      <c r="B191" s="134" t="s">
        <v>173</v>
      </c>
      <c r="C191" s="79">
        <v>5639910021</v>
      </c>
      <c r="D191" s="79"/>
      <c r="E191" s="144" t="s">
        <v>87</v>
      </c>
      <c r="F191" s="128" t="s">
        <v>423</v>
      </c>
      <c r="G191" s="79" t="s">
        <v>458</v>
      </c>
      <c r="H191" s="79">
        <v>1</v>
      </c>
      <c r="I191" s="79">
        <v>1</v>
      </c>
      <c r="J191" s="79">
        <v>16</v>
      </c>
      <c r="K191" s="79">
        <v>32</v>
      </c>
      <c r="L191" s="91">
        <f t="shared" si="39"/>
        <v>21.333333333333332</v>
      </c>
      <c r="M191" s="91">
        <f t="shared" si="35"/>
        <v>37.333333333333329</v>
      </c>
      <c r="N191" s="91">
        <f t="shared" si="40"/>
        <v>0.8125</v>
      </c>
      <c r="O191" s="92">
        <f t="shared" si="41"/>
        <v>0.8125</v>
      </c>
      <c r="P191" s="79">
        <v>13</v>
      </c>
      <c r="Q191" s="91">
        <f t="shared" si="50"/>
        <v>1</v>
      </c>
      <c r="R191" s="91">
        <f t="shared" si="50"/>
        <v>1</v>
      </c>
      <c r="S191" s="91">
        <f t="shared" si="36"/>
        <v>13</v>
      </c>
      <c r="T191" s="91">
        <f t="shared" si="37"/>
        <v>26</v>
      </c>
      <c r="U191" s="91">
        <f t="shared" si="38"/>
        <v>17.333333333333332</v>
      </c>
      <c r="V191" s="91">
        <f t="shared" si="42"/>
        <v>30.333333333333332</v>
      </c>
      <c r="W191" s="91"/>
      <c r="X191" s="91">
        <v>280000</v>
      </c>
      <c r="Y191" s="91">
        <f t="shared" si="43"/>
        <v>0</v>
      </c>
      <c r="Z191" s="91">
        <f t="shared" si="44"/>
        <v>0</v>
      </c>
      <c r="AA191" s="91">
        <f t="shared" si="45"/>
        <v>0</v>
      </c>
      <c r="AB191" s="106"/>
      <c r="AC191" s="93" t="s">
        <v>685</v>
      </c>
      <c r="AD191" s="79"/>
      <c r="AE191" s="91">
        <f t="shared" si="46"/>
        <v>0</v>
      </c>
      <c r="AF191" s="79"/>
      <c r="AG191" s="91">
        <f t="shared" si="47"/>
        <v>0</v>
      </c>
      <c r="AH191" s="79"/>
      <c r="AI191" s="91">
        <f t="shared" si="48"/>
        <v>0</v>
      </c>
      <c r="AJ191" s="79"/>
      <c r="AK191" s="91">
        <f t="shared" si="49"/>
        <v>0</v>
      </c>
      <c r="AL191" s="80"/>
      <c r="AM191" s="79">
        <v>13</v>
      </c>
      <c r="AN191" s="79">
        <v>48</v>
      </c>
    </row>
    <row r="192" spans="1:40" ht="36" customHeight="1">
      <c r="A192" s="79"/>
      <c r="B192" s="134" t="s">
        <v>173</v>
      </c>
      <c r="C192" s="79">
        <v>5639910021</v>
      </c>
      <c r="D192" s="79"/>
      <c r="E192" s="144" t="s">
        <v>87</v>
      </c>
      <c r="F192" s="128" t="s">
        <v>178</v>
      </c>
      <c r="G192" s="79">
        <v>23</v>
      </c>
      <c r="H192" s="79">
        <v>1</v>
      </c>
      <c r="I192" s="79">
        <v>1</v>
      </c>
      <c r="J192" s="79">
        <v>16</v>
      </c>
      <c r="K192" s="79">
        <v>48</v>
      </c>
      <c r="L192" s="91">
        <f t="shared" si="39"/>
        <v>32</v>
      </c>
      <c r="M192" s="91">
        <f t="shared" si="35"/>
        <v>48</v>
      </c>
      <c r="N192" s="91">
        <f t="shared" si="40"/>
        <v>0.8125</v>
      </c>
      <c r="O192" s="92">
        <f t="shared" si="41"/>
        <v>0.8125</v>
      </c>
      <c r="P192" s="79">
        <v>13</v>
      </c>
      <c r="Q192" s="91">
        <f t="shared" si="50"/>
        <v>1</v>
      </c>
      <c r="R192" s="91">
        <f t="shared" si="50"/>
        <v>1</v>
      </c>
      <c r="S192" s="91">
        <f t="shared" si="36"/>
        <v>13</v>
      </c>
      <c r="T192" s="91">
        <f t="shared" si="37"/>
        <v>39</v>
      </c>
      <c r="U192" s="91">
        <f t="shared" si="38"/>
        <v>26</v>
      </c>
      <c r="V192" s="91">
        <f t="shared" si="42"/>
        <v>39</v>
      </c>
      <c r="W192" s="91"/>
      <c r="X192" s="91">
        <v>280000</v>
      </c>
      <c r="Y192" s="91">
        <f t="shared" si="43"/>
        <v>0</v>
      </c>
      <c r="Z192" s="91">
        <f t="shared" si="44"/>
        <v>0</v>
      </c>
      <c r="AA192" s="91">
        <f t="shared" si="45"/>
        <v>0</v>
      </c>
      <c r="AB192" s="106"/>
      <c r="AC192" s="93" t="s">
        <v>685</v>
      </c>
      <c r="AD192" s="79"/>
      <c r="AE192" s="91">
        <f t="shared" si="46"/>
        <v>0</v>
      </c>
      <c r="AF192" s="79"/>
      <c r="AG192" s="91">
        <f t="shared" si="47"/>
        <v>0</v>
      </c>
      <c r="AH192" s="79"/>
      <c r="AI192" s="91">
        <f t="shared" si="48"/>
        <v>0</v>
      </c>
      <c r="AJ192" s="79"/>
      <c r="AK192" s="91">
        <f t="shared" si="49"/>
        <v>0</v>
      </c>
      <c r="AL192" s="80"/>
      <c r="AM192" s="79">
        <v>13</v>
      </c>
      <c r="AN192" s="79">
        <v>64</v>
      </c>
    </row>
    <row r="193" spans="1:40" ht="36" customHeight="1">
      <c r="A193" s="79"/>
      <c r="B193" s="134" t="s">
        <v>173</v>
      </c>
      <c r="C193" s="79">
        <v>5639910021</v>
      </c>
      <c r="D193" s="79"/>
      <c r="E193" s="144" t="s">
        <v>87</v>
      </c>
      <c r="F193" s="128" t="s">
        <v>79</v>
      </c>
      <c r="G193" s="79">
        <v>4</v>
      </c>
      <c r="H193" s="79">
        <v>0</v>
      </c>
      <c r="I193" s="79">
        <v>2</v>
      </c>
      <c r="J193" s="79">
        <v>0</v>
      </c>
      <c r="K193" s="79">
        <v>240</v>
      </c>
      <c r="L193" s="91">
        <f t="shared" si="39"/>
        <v>160</v>
      </c>
      <c r="M193" s="91">
        <f t="shared" ref="M193:M256" si="51">SUM(J193+L193)</f>
        <v>160</v>
      </c>
      <c r="N193" s="91">
        <f t="shared" si="40"/>
        <v>0</v>
      </c>
      <c r="O193" s="92">
        <f t="shared" si="41"/>
        <v>0</v>
      </c>
      <c r="P193" s="79"/>
      <c r="Q193" s="91">
        <f t="shared" si="50"/>
        <v>0</v>
      </c>
      <c r="R193" s="91">
        <f t="shared" si="50"/>
        <v>2</v>
      </c>
      <c r="S193" s="91">
        <f t="shared" ref="S193:S256" si="52">J193*O193</f>
        <v>0</v>
      </c>
      <c r="T193" s="91">
        <f t="shared" ref="T193:T256" si="53">K193*O193</f>
        <v>0</v>
      </c>
      <c r="U193" s="91">
        <f t="shared" ref="U193:U256" si="54">L193*O193</f>
        <v>0</v>
      </c>
      <c r="V193" s="91">
        <f t="shared" si="42"/>
        <v>0</v>
      </c>
      <c r="W193" s="91"/>
      <c r="X193" s="91">
        <v>280000</v>
      </c>
      <c r="Y193" s="91">
        <f t="shared" si="43"/>
        <v>0</v>
      </c>
      <c r="Z193" s="91">
        <f t="shared" si="44"/>
        <v>0</v>
      </c>
      <c r="AA193" s="91">
        <f t="shared" si="45"/>
        <v>0</v>
      </c>
      <c r="AB193" s="106"/>
      <c r="AC193" s="93" t="s">
        <v>685</v>
      </c>
      <c r="AD193" s="79"/>
      <c r="AE193" s="91">
        <f t="shared" si="46"/>
        <v>0</v>
      </c>
      <c r="AF193" s="79"/>
      <c r="AG193" s="91">
        <f t="shared" si="47"/>
        <v>0</v>
      </c>
      <c r="AH193" s="79"/>
      <c r="AI193" s="91">
        <f t="shared" si="48"/>
        <v>0</v>
      </c>
      <c r="AJ193" s="79"/>
      <c r="AK193" s="91">
        <f t="shared" si="49"/>
        <v>0</v>
      </c>
      <c r="AL193" s="80"/>
      <c r="AM193" s="79">
        <v>4</v>
      </c>
      <c r="AN193" s="79">
        <v>240</v>
      </c>
    </row>
    <row r="194" spans="1:40" s="86" customFormat="1" ht="36" customHeight="1">
      <c r="A194" s="84"/>
      <c r="B194" s="135" t="s">
        <v>333</v>
      </c>
      <c r="C194" s="84">
        <v>652300049</v>
      </c>
      <c r="D194" s="84">
        <v>9156034203</v>
      </c>
      <c r="E194" s="145" t="s">
        <v>331</v>
      </c>
      <c r="F194" s="129" t="s">
        <v>332</v>
      </c>
      <c r="G194" s="84">
        <v>16</v>
      </c>
      <c r="H194" s="84">
        <v>2</v>
      </c>
      <c r="I194" s="84">
        <v>0</v>
      </c>
      <c r="J194" s="84">
        <v>32</v>
      </c>
      <c r="K194" s="84">
        <v>0</v>
      </c>
      <c r="L194" s="94">
        <f t="shared" ref="L194:L257" si="55">K194*2/3</f>
        <v>0</v>
      </c>
      <c r="M194" s="94">
        <f t="shared" si="51"/>
        <v>32</v>
      </c>
      <c r="N194" s="94">
        <f t="shared" ref="N194:N257" si="56">P194/16</f>
        <v>0.875</v>
      </c>
      <c r="O194" s="95">
        <f t="shared" ref="O194:O257" si="57">N194</f>
        <v>0.875</v>
      </c>
      <c r="P194" s="84">
        <v>14</v>
      </c>
      <c r="Q194" s="94">
        <f t="shared" si="50"/>
        <v>2</v>
      </c>
      <c r="R194" s="94">
        <f t="shared" si="50"/>
        <v>0</v>
      </c>
      <c r="S194" s="94">
        <f t="shared" si="52"/>
        <v>28</v>
      </c>
      <c r="T194" s="94">
        <f t="shared" si="53"/>
        <v>0</v>
      </c>
      <c r="U194" s="94">
        <f t="shared" si="54"/>
        <v>0</v>
      </c>
      <c r="V194" s="94">
        <f t="shared" ref="V194:V257" si="58">U194+S194</f>
        <v>28</v>
      </c>
      <c r="W194" s="94">
        <f>SUM(V194:V195)</f>
        <v>54</v>
      </c>
      <c r="X194" s="94">
        <v>150000</v>
      </c>
      <c r="Y194" s="94">
        <f t="shared" ref="Y194:Y257" si="59">X194*W194+(AE194+AG194+AI194+AK194)</f>
        <v>8100000</v>
      </c>
      <c r="Z194" s="94">
        <f t="shared" ref="Z194:Z257" si="60">Y194*10%</f>
        <v>810000</v>
      </c>
      <c r="AA194" s="94">
        <f t="shared" ref="AA194:AA257" si="61">Y194-Z194</f>
        <v>7290000</v>
      </c>
      <c r="AB194" s="107"/>
      <c r="AC194" s="96" t="s">
        <v>685</v>
      </c>
      <c r="AD194" s="84"/>
      <c r="AE194" s="94">
        <f t="shared" ref="AE194:AE257" si="62">AD194*(3*X194)</f>
        <v>0</v>
      </c>
      <c r="AF194" s="84"/>
      <c r="AG194" s="94">
        <f t="shared" ref="AG194:AG257" si="63">AF194*250000</f>
        <v>0</v>
      </c>
      <c r="AH194" s="84"/>
      <c r="AI194" s="94">
        <f t="shared" ref="AI194:AI257" si="64">AH194*50000</f>
        <v>0</v>
      </c>
      <c r="AJ194" s="84"/>
      <c r="AK194" s="94">
        <f t="shared" ref="AK194:AK257" si="65">(AJ194*X194)</f>
        <v>0</v>
      </c>
      <c r="AL194" s="85"/>
      <c r="AM194" s="84">
        <v>14</v>
      </c>
      <c r="AN194" s="84">
        <v>32</v>
      </c>
    </row>
    <row r="195" spans="1:40" s="86" customFormat="1" ht="36" customHeight="1">
      <c r="A195" s="84"/>
      <c r="B195" s="135" t="s">
        <v>333</v>
      </c>
      <c r="C195" s="84">
        <v>652300049</v>
      </c>
      <c r="D195" s="84"/>
      <c r="E195" s="145" t="s">
        <v>331</v>
      </c>
      <c r="F195" s="129" t="s">
        <v>332</v>
      </c>
      <c r="G195" s="84">
        <v>35</v>
      </c>
      <c r="H195" s="84">
        <v>2</v>
      </c>
      <c r="I195" s="84">
        <v>0</v>
      </c>
      <c r="J195" s="84">
        <v>32</v>
      </c>
      <c r="K195" s="84">
        <v>0</v>
      </c>
      <c r="L195" s="94">
        <f t="shared" si="55"/>
        <v>0</v>
      </c>
      <c r="M195" s="94">
        <f t="shared" si="51"/>
        <v>32</v>
      </c>
      <c r="N195" s="94">
        <f t="shared" si="56"/>
        <v>0.8125</v>
      </c>
      <c r="O195" s="95">
        <f t="shared" si="57"/>
        <v>0.8125</v>
      </c>
      <c r="P195" s="84">
        <v>13</v>
      </c>
      <c r="Q195" s="94">
        <f t="shared" si="50"/>
        <v>2</v>
      </c>
      <c r="R195" s="94">
        <f t="shared" si="50"/>
        <v>0</v>
      </c>
      <c r="S195" s="94">
        <f t="shared" si="52"/>
        <v>26</v>
      </c>
      <c r="T195" s="94">
        <f t="shared" si="53"/>
        <v>0</v>
      </c>
      <c r="U195" s="94">
        <f t="shared" si="54"/>
        <v>0</v>
      </c>
      <c r="V195" s="94">
        <f t="shared" si="58"/>
        <v>26</v>
      </c>
      <c r="W195" s="94"/>
      <c r="X195" s="94">
        <v>150000</v>
      </c>
      <c r="Y195" s="94">
        <f t="shared" si="59"/>
        <v>0</v>
      </c>
      <c r="Z195" s="94">
        <f t="shared" si="60"/>
        <v>0</v>
      </c>
      <c r="AA195" s="94">
        <f t="shared" si="61"/>
        <v>0</v>
      </c>
      <c r="AB195" s="107"/>
      <c r="AC195" s="96" t="s">
        <v>685</v>
      </c>
      <c r="AD195" s="84"/>
      <c r="AE195" s="94">
        <f t="shared" si="62"/>
        <v>0</v>
      </c>
      <c r="AF195" s="84"/>
      <c r="AG195" s="94">
        <f t="shared" si="63"/>
        <v>0</v>
      </c>
      <c r="AH195" s="84"/>
      <c r="AI195" s="94">
        <f t="shared" si="64"/>
        <v>0</v>
      </c>
      <c r="AJ195" s="84"/>
      <c r="AK195" s="94">
        <f t="shared" si="65"/>
        <v>0</v>
      </c>
      <c r="AL195" s="85"/>
      <c r="AM195" s="84">
        <v>13</v>
      </c>
      <c r="AN195" s="84">
        <v>32</v>
      </c>
    </row>
    <row r="196" spans="1:40" ht="36" customHeight="1">
      <c r="A196" s="79"/>
      <c r="B196" s="134" t="s">
        <v>170</v>
      </c>
      <c r="C196" s="79">
        <v>6529650296</v>
      </c>
      <c r="D196" s="79"/>
      <c r="E196" s="144" t="s">
        <v>134</v>
      </c>
      <c r="F196" s="128" t="s">
        <v>356</v>
      </c>
      <c r="G196" s="79" t="s">
        <v>459</v>
      </c>
      <c r="H196" s="79">
        <v>2</v>
      </c>
      <c r="I196" s="79">
        <v>1</v>
      </c>
      <c r="J196" s="79">
        <v>32</v>
      </c>
      <c r="K196" s="79">
        <v>32</v>
      </c>
      <c r="L196" s="91">
        <f t="shared" si="55"/>
        <v>21.333333333333332</v>
      </c>
      <c r="M196" s="91">
        <f t="shared" si="51"/>
        <v>53.333333333333329</v>
      </c>
      <c r="N196" s="91">
        <f t="shared" si="56"/>
        <v>0.8125</v>
      </c>
      <c r="O196" s="92">
        <f t="shared" si="57"/>
        <v>0.8125</v>
      </c>
      <c r="P196" s="79">
        <v>13</v>
      </c>
      <c r="Q196" s="91">
        <f t="shared" si="50"/>
        <v>2</v>
      </c>
      <c r="R196" s="91">
        <f t="shared" si="50"/>
        <v>1</v>
      </c>
      <c r="S196" s="91">
        <f t="shared" si="52"/>
        <v>26</v>
      </c>
      <c r="T196" s="91">
        <f t="shared" si="53"/>
        <v>26</v>
      </c>
      <c r="U196" s="91">
        <f t="shared" si="54"/>
        <v>17.333333333333332</v>
      </c>
      <c r="V196" s="91">
        <f t="shared" si="58"/>
        <v>43.333333333333329</v>
      </c>
      <c r="W196" s="91">
        <v>69</v>
      </c>
      <c r="X196" s="91">
        <v>190000</v>
      </c>
      <c r="Y196" s="91">
        <f t="shared" si="59"/>
        <v>13110000</v>
      </c>
      <c r="Z196" s="91">
        <f t="shared" si="60"/>
        <v>1311000</v>
      </c>
      <c r="AA196" s="91">
        <f t="shared" si="61"/>
        <v>11799000</v>
      </c>
      <c r="AB196" s="106"/>
      <c r="AC196" s="93" t="s">
        <v>685</v>
      </c>
      <c r="AD196" s="79"/>
      <c r="AE196" s="91">
        <f t="shared" si="62"/>
        <v>0</v>
      </c>
      <c r="AF196" s="79"/>
      <c r="AG196" s="91">
        <f t="shared" si="63"/>
        <v>0</v>
      </c>
      <c r="AH196" s="79"/>
      <c r="AI196" s="91">
        <f t="shared" si="64"/>
        <v>0</v>
      </c>
      <c r="AJ196" s="79"/>
      <c r="AK196" s="91">
        <f t="shared" si="65"/>
        <v>0</v>
      </c>
      <c r="AL196" s="80"/>
      <c r="AM196" s="79">
        <v>13</v>
      </c>
      <c r="AN196" s="79">
        <v>64</v>
      </c>
    </row>
    <row r="197" spans="1:40" ht="36" customHeight="1">
      <c r="A197" s="79"/>
      <c r="B197" s="134" t="s">
        <v>170</v>
      </c>
      <c r="C197" s="79">
        <v>6529650296</v>
      </c>
      <c r="D197" s="79"/>
      <c r="E197" s="144" t="s">
        <v>134</v>
      </c>
      <c r="F197" s="128" t="s">
        <v>171</v>
      </c>
      <c r="G197" s="79">
        <v>22</v>
      </c>
      <c r="H197" s="79">
        <v>2</v>
      </c>
      <c r="I197" s="79">
        <v>0</v>
      </c>
      <c r="J197" s="79">
        <v>32</v>
      </c>
      <c r="K197" s="79">
        <v>0</v>
      </c>
      <c r="L197" s="91">
        <f t="shared" si="55"/>
        <v>0</v>
      </c>
      <c r="M197" s="91">
        <f t="shared" si="51"/>
        <v>32</v>
      </c>
      <c r="N197" s="91">
        <f t="shared" si="56"/>
        <v>0.8125</v>
      </c>
      <c r="O197" s="92">
        <f t="shared" si="57"/>
        <v>0.8125</v>
      </c>
      <c r="P197" s="79">
        <v>13</v>
      </c>
      <c r="Q197" s="91">
        <f t="shared" si="50"/>
        <v>2</v>
      </c>
      <c r="R197" s="91">
        <f t="shared" si="50"/>
        <v>0</v>
      </c>
      <c r="S197" s="91">
        <f t="shared" si="52"/>
        <v>26</v>
      </c>
      <c r="T197" s="91">
        <f t="shared" si="53"/>
        <v>0</v>
      </c>
      <c r="U197" s="91">
        <f t="shared" si="54"/>
        <v>0</v>
      </c>
      <c r="V197" s="91">
        <f t="shared" si="58"/>
        <v>26</v>
      </c>
      <c r="W197" s="91"/>
      <c r="X197" s="91">
        <v>190000</v>
      </c>
      <c r="Y197" s="91">
        <f t="shared" si="59"/>
        <v>0</v>
      </c>
      <c r="Z197" s="91">
        <f t="shared" si="60"/>
        <v>0</v>
      </c>
      <c r="AA197" s="91">
        <f t="shared" si="61"/>
        <v>0</v>
      </c>
      <c r="AB197" s="106"/>
      <c r="AC197" s="93" t="s">
        <v>685</v>
      </c>
      <c r="AD197" s="79"/>
      <c r="AE197" s="91">
        <f t="shared" si="62"/>
        <v>0</v>
      </c>
      <c r="AF197" s="79"/>
      <c r="AG197" s="91">
        <f t="shared" si="63"/>
        <v>0</v>
      </c>
      <c r="AH197" s="79"/>
      <c r="AI197" s="91">
        <f t="shared" si="64"/>
        <v>0</v>
      </c>
      <c r="AJ197" s="79"/>
      <c r="AK197" s="91">
        <f t="shared" si="65"/>
        <v>0</v>
      </c>
      <c r="AL197" s="80"/>
      <c r="AM197" s="79">
        <v>13</v>
      </c>
      <c r="AN197" s="79">
        <v>32</v>
      </c>
    </row>
    <row r="198" spans="1:40" s="86" customFormat="1" ht="36" customHeight="1">
      <c r="A198" s="84"/>
      <c r="B198" s="135" t="s">
        <v>177</v>
      </c>
      <c r="C198" s="84">
        <v>651762588</v>
      </c>
      <c r="D198" s="84">
        <v>9151612082</v>
      </c>
      <c r="E198" s="145" t="s">
        <v>134</v>
      </c>
      <c r="F198" s="129" t="s">
        <v>176</v>
      </c>
      <c r="G198" s="84">
        <v>6</v>
      </c>
      <c r="H198" s="84">
        <v>2</v>
      </c>
      <c r="I198" s="84">
        <v>0</v>
      </c>
      <c r="J198" s="84">
        <v>32</v>
      </c>
      <c r="K198" s="84">
        <v>0</v>
      </c>
      <c r="L198" s="94">
        <f t="shared" si="55"/>
        <v>0</v>
      </c>
      <c r="M198" s="94">
        <f t="shared" si="51"/>
        <v>32</v>
      </c>
      <c r="N198" s="94">
        <f t="shared" si="56"/>
        <v>0.8125</v>
      </c>
      <c r="O198" s="95">
        <f t="shared" si="57"/>
        <v>0.8125</v>
      </c>
      <c r="P198" s="84">
        <v>13</v>
      </c>
      <c r="Q198" s="94">
        <f t="shared" si="50"/>
        <v>2</v>
      </c>
      <c r="R198" s="94">
        <f t="shared" si="50"/>
        <v>0</v>
      </c>
      <c r="S198" s="94">
        <f t="shared" si="52"/>
        <v>26</v>
      </c>
      <c r="T198" s="94">
        <f t="shared" si="53"/>
        <v>0</v>
      </c>
      <c r="U198" s="94">
        <f t="shared" si="54"/>
        <v>0</v>
      </c>
      <c r="V198" s="94">
        <f t="shared" si="58"/>
        <v>26</v>
      </c>
      <c r="W198" s="94">
        <f>SUM(V198:V200)</f>
        <v>93</v>
      </c>
      <c r="X198" s="94">
        <v>190000</v>
      </c>
      <c r="Y198" s="94">
        <f t="shared" si="59"/>
        <v>17670000</v>
      </c>
      <c r="Z198" s="94">
        <f t="shared" si="60"/>
        <v>1767000</v>
      </c>
      <c r="AA198" s="94">
        <f t="shared" si="61"/>
        <v>15903000</v>
      </c>
      <c r="AB198" s="107"/>
      <c r="AC198" s="96" t="s">
        <v>685</v>
      </c>
      <c r="AD198" s="84"/>
      <c r="AE198" s="94">
        <f t="shared" si="62"/>
        <v>0</v>
      </c>
      <c r="AF198" s="84"/>
      <c r="AG198" s="94">
        <f t="shared" si="63"/>
        <v>0</v>
      </c>
      <c r="AH198" s="84"/>
      <c r="AI198" s="94">
        <f t="shared" si="64"/>
        <v>0</v>
      </c>
      <c r="AJ198" s="84"/>
      <c r="AK198" s="94">
        <f t="shared" si="65"/>
        <v>0</v>
      </c>
      <c r="AL198" s="85"/>
      <c r="AM198" s="84">
        <v>13</v>
      </c>
      <c r="AN198" s="84">
        <v>32</v>
      </c>
    </row>
    <row r="199" spans="1:40" s="86" customFormat="1" ht="36" customHeight="1">
      <c r="A199" s="84"/>
      <c r="B199" s="135" t="s">
        <v>177</v>
      </c>
      <c r="C199" s="84">
        <v>651762588</v>
      </c>
      <c r="D199" s="84"/>
      <c r="E199" s="145" t="s">
        <v>134</v>
      </c>
      <c r="F199" s="129" t="s">
        <v>357</v>
      </c>
      <c r="G199" s="84" t="s">
        <v>488</v>
      </c>
      <c r="H199" s="84">
        <v>2</v>
      </c>
      <c r="I199" s="84">
        <v>0</v>
      </c>
      <c r="J199" s="84">
        <v>32</v>
      </c>
      <c r="K199" s="84">
        <v>0</v>
      </c>
      <c r="L199" s="94">
        <f t="shared" si="55"/>
        <v>0</v>
      </c>
      <c r="M199" s="94">
        <f t="shared" si="51"/>
        <v>32</v>
      </c>
      <c r="N199" s="94">
        <f t="shared" si="56"/>
        <v>0.875</v>
      </c>
      <c r="O199" s="95">
        <f t="shared" si="57"/>
        <v>0.875</v>
      </c>
      <c r="P199" s="84">
        <v>14</v>
      </c>
      <c r="Q199" s="94">
        <f t="shared" si="50"/>
        <v>2</v>
      </c>
      <c r="R199" s="94">
        <f t="shared" si="50"/>
        <v>0</v>
      </c>
      <c r="S199" s="94">
        <f t="shared" si="52"/>
        <v>28</v>
      </c>
      <c r="T199" s="94">
        <f t="shared" si="53"/>
        <v>0</v>
      </c>
      <c r="U199" s="94">
        <f t="shared" si="54"/>
        <v>0</v>
      </c>
      <c r="V199" s="94">
        <f t="shared" si="58"/>
        <v>28</v>
      </c>
      <c r="W199" s="94"/>
      <c r="X199" s="94">
        <v>190000</v>
      </c>
      <c r="Y199" s="94">
        <f t="shared" si="59"/>
        <v>0</v>
      </c>
      <c r="Z199" s="94">
        <f t="shared" si="60"/>
        <v>0</v>
      </c>
      <c r="AA199" s="94">
        <f t="shared" si="61"/>
        <v>0</v>
      </c>
      <c r="AB199" s="107"/>
      <c r="AC199" s="96" t="s">
        <v>685</v>
      </c>
      <c r="AD199" s="84"/>
      <c r="AE199" s="94">
        <f t="shared" si="62"/>
        <v>0</v>
      </c>
      <c r="AF199" s="84"/>
      <c r="AG199" s="94">
        <f t="shared" si="63"/>
        <v>0</v>
      </c>
      <c r="AH199" s="84"/>
      <c r="AI199" s="94">
        <f t="shared" si="64"/>
        <v>0</v>
      </c>
      <c r="AJ199" s="84"/>
      <c r="AK199" s="94">
        <f t="shared" si="65"/>
        <v>0</v>
      </c>
      <c r="AL199" s="85"/>
      <c r="AM199" s="84">
        <v>14</v>
      </c>
      <c r="AN199" s="84">
        <v>32</v>
      </c>
    </row>
    <row r="200" spans="1:40" s="86" customFormat="1" ht="36" customHeight="1">
      <c r="A200" s="84"/>
      <c r="B200" s="135" t="s">
        <v>177</v>
      </c>
      <c r="C200" s="84">
        <v>651762588</v>
      </c>
      <c r="D200" s="84"/>
      <c r="E200" s="145" t="s">
        <v>134</v>
      </c>
      <c r="F200" s="129" t="s">
        <v>72</v>
      </c>
      <c r="G200" s="84">
        <v>17</v>
      </c>
      <c r="H200" s="84">
        <v>1</v>
      </c>
      <c r="I200" s="84">
        <v>1</v>
      </c>
      <c r="J200" s="84">
        <v>16</v>
      </c>
      <c r="K200" s="84">
        <v>48</v>
      </c>
      <c r="L200" s="94">
        <f t="shared" si="55"/>
        <v>32</v>
      </c>
      <c r="M200" s="94">
        <f t="shared" si="51"/>
        <v>48</v>
      </c>
      <c r="N200" s="94">
        <f t="shared" si="56"/>
        <v>0.8125</v>
      </c>
      <c r="O200" s="95">
        <f t="shared" si="57"/>
        <v>0.8125</v>
      </c>
      <c r="P200" s="84">
        <v>13</v>
      </c>
      <c r="Q200" s="94">
        <f t="shared" si="50"/>
        <v>1</v>
      </c>
      <c r="R200" s="94">
        <f t="shared" si="50"/>
        <v>1</v>
      </c>
      <c r="S200" s="94">
        <f t="shared" si="52"/>
        <v>13</v>
      </c>
      <c r="T200" s="94">
        <f t="shared" si="53"/>
        <v>39</v>
      </c>
      <c r="U200" s="94">
        <f t="shared" si="54"/>
        <v>26</v>
      </c>
      <c r="V200" s="94">
        <f t="shared" si="58"/>
        <v>39</v>
      </c>
      <c r="W200" s="94"/>
      <c r="X200" s="94">
        <v>190000</v>
      </c>
      <c r="Y200" s="94">
        <f t="shared" si="59"/>
        <v>0</v>
      </c>
      <c r="Z200" s="94">
        <f t="shared" si="60"/>
        <v>0</v>
      </c>
      <c r="AA200" s="94">
        <f t="shared" si="61"/>
        <v>0</v>
      </c>
      <c r="AB200" s="107"/>
      <c r="AC200" s="96" t="s">
        <v>685</v>
      </c>
      <c r="AD200" s="84"/>
      <c r="AE200" s="94">
        <f t="shared" si="62"/>
        <v>0</v>
      </c>
      <c r="AF200" s="84"/>
      <c r="AG200" s="94">
        <f t="shared" si="63"/>
        <v>0</v>
      </c>
      <c r="AH200" s="84"/>
      <c r="AI200" s="94">
        <f t="shared" si="64"/>
        <v>0</v>
      </c>
      <c r="AJ200" s="84"/>
      <c r="AK200" s="94">
        <f t="shared" si="65"/>
        <v>0</v>
      </c>
      <c r="AL200" s="85"/>
      <c r="AM200" s="84">
        <v>13</v>
      </c>
      <c r="AN200" s="84">
        <v>64</v>
      </c>
    </row>
    <row r="201" spans="1:40" ht="36" customHeight="1">
      <c r="A201" s="79"/>
      <c r="B201" s="134" t="s">
        <v>305</v>
      </c>
      <c r="C201" s="79">
        <v>650143361</v>
      </c>
      <c r="D201" s="79">
        <v>9158604418</v>
      </c>
      <c r="E201" s="144" t="s">
        <v>134</v>
      </c>
      <c r="F201" s="128" t="s">
        <v>304</v>
      </c>
      <c r="G201" s="79">
        <v>13</v>
      </c>
      <c r="H201" s="79">
        <v>1</v>
      </c>
      <c r="I201" s="79">
        <v>1</v>
      </c>
      <c r="J201" s="79">
        <v>16</v>
      </c>
      <c r="K201" s="79">
        <v>32</v>
      </c>
      <c r="L201" s="91">
        <f t="shared" si="55"/>
        <v>21.333333333333332</v>
      </c>
      <c r="M201" s="91">
        <f t="shared" si="51"/>
        <v>37.333333333333329</v>
      </c>
      <c r="N201" s="91">
        <f t="shared" si="56"/>
        <v>0.875</v>
      </c>
      <c r="O201" s="92">
        <f t="shared" si="57"/>
        <v>0.875</v>
      </c>
      <c r="P201" s="79">
        <v>14</v>
      </c>
      <c r="Q201" s="91">
        <f t="shared" si="50"/>
        <v>1</v>
      </c>
      <c r="R201" s="91">
        <f t="shared" si="50"/>
        <v>1</v>
      </c>
      <c r="S201" s="91">
        <f t="shared" si="52"/>
        <v>14</v>
      </c>
      <c r="T201" s="91">
        <f t="shared" si="53"/>
        <v>28</v>
      </c>
      <c r="U201" s="91">
        <f t="shared" si="54"/>
        <v>18.666666666666664</v>
      </c>
      <c r="V201" s="91">
        <f t="shared" si="58"/>
        <v>32.666666666666664</v>
      </c>
      <c r="W201" s="91">
        <v>33</v>
      </c>
      <c r="X201" s="91">
        <v>190000</v>
      </c>
      <c r="Y201" s="91">
        <f t="shared" si="59"/>
        <v>7170000</v>
      </c>
      <c r="Z201" s="91">
        <f t="shared" si="60"/>
        <v>717000</v>
      </c>
      <c r="AA201" s="91">
        <f t="shared" si="61"/>
        <v>6453000</v>
      </c>
      <c r="AB201" s="106"/>
      <c r="AC201" s="93" t="s">
        <v>685</v>
      </c>
      <c r="AD201" s="79"/>
      <c r="AE201" s="91">
        <f t="shared" si="62"/>
        <v>0</v>
      </c>
      <c r="AF201" s="79"/>
      <c r="AG201" s="91">
        <f t="shared" si="63"/>
        <v>0</v>
      </c>
      <c r="AH201" s="79">
        <v>18</v>
      </c>
      <c r="AI201" s="91">
        <f t="shared" si="64"/>
        <v>900000</v>
      </c>
      <c r="AJ201" s="79"/>
      <c r="AK201" s="91">
        <f t="shared" si="65"/>
        <v>0</v>
      </c>
      <c r="AL201" s="80"/>
      <c r="AM201" s="79">
        <v>14</v>
      </c>
      <c r="AN201" s="79">
        <v>48</v>
      </c>
    </row>
    <row r="202" spans="1:40" ht="36" customHeight="1">
      <c r="A202" s="79"/>
      <c r="B202" s="134" t="s">
        <v>305</v>
      </c>
      <c r="C202" s="79">
        <v>650143361</v>
      </c>
      <c r="D202" s="79"/>
      <c r="E202" s="144" t="s">
        <v>134</v>
      </c>
      <c r="F202" s="128" t="s">
        <v>460</v>
      </c>
      <c r="G202" s="79">
        <v>8</v>
      </c>
      <c r="H202" s="79">
        <v>0</v>
      </c>
      <c r="I202" s="79">
        <v>1</v>
      </c>
      <c r="J202" s="79">
        <v>0</v>
      </c>
      <c r="K202" s="79">
        <v>32</v>
      </c>
      <c r="L202" s="91">
        <f t="shared" si="55"/>
        <v>21.333333333333332</v>
      </c>
      <c r="M202" s="91">
        <f t="shared" si="51"/>
        <v>21.333333333333332</v>
      </c>
      <c r="N202" s="91">
        <f t="shared" si="56"/>
        <v>0</v>
      </c>
      <c r="O202" s="92">
        <f t="shared" si="57"/>
        <v>0</v>
      </c>
      <c r="P202" s="79"/>
      <c r="Q202" s="91">
        <f t="shared" si="50"/>
        <v>0</v>
      </c>
      <c r="R202" s="91">
        <f t="shared" si="50"/>
        <v>1</v>
      </c>
      <c r="S202" s="91">
        <f t="shared" si="52"/>
        <v>0</v>
      </c>
      <c r="T202" s="91">
        <f t="shared" si="53"/>
        <v>0</v>
      </c>
      <c r="U202" s="91">
        <f t="shared" si="54"/>
        <v>0</v>
      </c>
      <c r="V202" s="91">
        <f t="shared" si="58"/>
        <v>0</v>
      </c>
      <c r="W202" s="91"/>
      <c r="X202" s="91">
        <v>190000</v>
      </c>
      <c r="Y202" s="91">
        <f t="shared" si="59"/>
        <v>0</v>
      </c>
      <c r="Z202" s="91">
        <f t="shared" si="60"/>
        <v>0</v>
      </c>
      <c r="AA202" s="91">
        <f t="shared" si="61"/>
        <v>0</v>
      </c>
      <c r="AB202" s="106"/>
      <c r="AC202" s="93" t="s">
        <v>685</v>
      </c>
      <c r="AD202" s="79"/>
      <c r="AE202" s="91">
        <f t="shared" si="62"/>
        <v>0</v>
      </c>
      <c r="AF202" s="79"/>
      <c r="AG202" s="91">
        <f t="shared" si="63"/>
        <v>0</v>
      </c>
      <c r="AH202" s="79"/>
      <c r="AI202" s="91">
        <f t="shared" si="64"/>
        <v>0</v>
      </c>
      <c r="AJ202" s="79"/>
      <c r="AK202" s="91">
        <f t="shared" si="65"/>
        <v>0</v>
      </c>
      <c r="AL202" s="80"/>
      <c r="AM202" s="79">
        <v>8</v>
      </c>
      <c r="AN202" s="79">
        <v>32</v>
      </c>
    </row>
    <row r="203" spans="1:40" ht="36" customHeight="1">
      <c r="A203" s="79"/>
      <c r="B203" s="134" t="s">
        <v>305</v>
      </c>
      <c r="C203" s="79">
        <v>650143361</v>
      </c>
      <c r="D203" s="79"/>
      <c r="E203" s="144" t="s">
        <v>134</v>
      </c>
      <c r="F203" s="128" t="s">
        <v>461</v>
      </c>
      <c r="G203" s="79">
        <v>10</v>
      </c>
      <c r="H203" s="79">
        <v>0</v>
      </c>
      <c r="I203" s="79">
        <v>1</v>
      </c>
      <c r="J203" s="79">
        <v>0</v>
      </c>
      <c r="K203" s="79">
        <v>32</v>
      </c>
      <c r="L203" s="91">
        <f t="shared" si="55"/>
        <v>21.333333333333332</v>
      </c>
      <c r="M203" s="91">
        <f t="shared" si="51"/>
        <v>21.333333333333332</v>
      </c>
      <c r="N203" s="91">
        <f t="shared" si="56"/>
        <v>0</v>
      </c>
      <c r="O203" s="92">
        <f t="shared" si="57"/>
        <v>0</v>
      </c>
      <c r="P203" s="79"/>
      <c r="Q203" s="91">
        <f t="shared" si="50"/>
        <v>0</v>
      </c>
      <c r="R203" s="91">
        <f t="shared" si="50"/>
        <v>1</v>
      </c>
      <c r="S203" s="91">
        <f t="shared" si="52"/>
        <v>0</v>
      </c>
      <c r="T203" s="91">
        <f t="shared" si="53"/>
        <v>0</v>
      </c>
      <c r="U203" s="91">
        <f t="shared" si="54"/>
        <v>0</v>
      </c>
      <c r="V203" s="91">
        <f t="shared" si="58"/>
        <v>0</v>
      </c>
      <c r="W203" s="91"/>
      <c r="X203" s="91">
        <v>190000</v>
      </c>
      <c r="Y203" s="91">
        <f t="shared" si="59"/>
        <v>0</v>
      </c>
      <c r="Z203" s="91">
        <f t="shared" si="60"/>
        <v>0</v>
      </c>
      <c r="AA203" s="91">
        <f t="shared" si="61"/>
        <v>0</v>
      </c>
      <c r="AB203" s="106"/>
      <c r="AC203" s="93" t="s">
        <v>685</v>
      </c>
      <c r="AD203" s="79"/>
      <c r="AE203" s="91">
        <f t="shared" si="62"/>
        <v>0</v>
      </c>
      <c r="AF203" s="79"/>
      <c r="AG203" s="91">
        <f t="shared" si="63"/>
        <v>0</v>
      </c>
      <c r="AH203" s="79"/>
      <c r="AI203" s="91">
        <f t="shared" si="64"/>
        <v>0</v>
      </c>
      <c r="AJ203" s="79"/>
      <c r="AK203" s="91">
        <f t="shared" si="65"/>
        <v>0</v>
      </c>
      <c r="AL203" s="80"/>
      <c r="AM203" s="79">
        <v>10</v>
      </c>
      <c r="AN203" s="79">
        <v>32</v>
      </c>
    </row>
    <row r="204" spans="1:40" s="86" customFormat="1" ht="36" customHeight="1">
      <c r="A204" s="84"/>
      <c r="B204" s="135" t="s">
        <v>288</v>
      </c>
      <c r="C204" s="84">
        <v>651790441</v>
      </c>
      <c r="D204" s="84">
        <v>9155615626</v>
      </c>
      <c r="E204" s="145" t="s">
        <v>87</v>
      </c>
      <c r="F204" s="129" t="s">
        <v>291</v>
      </c>
      <c r="G204" s="84">
        <v>10</v>
      </c>
      <c r="H204" s="84">
        <v>2</v>
      </c>
      <c r="I204" s="84">
        <v>0</v>
      </c>
      <c r="J204" s="84">
        <v>32</v>
      </c>
      <c r="K204" s="84">
        <v>0</v>
      </c>
      <c r="L204" s="94">
        <f t="shared" si="55"/>
        <v>0</v>
      </c>
      <c r="M204" s="94">
        <f t="shared" si="51"/>
        <v>32</v>
      </c>
      <c r="N204" s="94">
        <f t="shared" si="56"/>
        <v>0.875</v>
      </c>
      <c r="O204" s="95">
        <f t="shared" si="57"/>
        <v>0.875</v>
      </c>
      <c r="P204" s="84">
        <v>14</v>
      </c>
      <c r="Q204" s="94">
        <f t="shared" si="50"/>
        <v>2</v>
      </c>
      <c r="R204" s="94">
        <f t="shared" si="50"/>
        <v>0</v>
      </c>
      <c r="S204" s="94">
        <f t="shared" si="52"/>
        <v>28</v>
      </c>
      <c r="T204" s="94">
        <f t="shared" si="53"/>
        <v>0</v>
      </c>
      <c r="U204" s="94">
        <f t="shared" si="54"/>
        <v>0</v>
      </c>
      <c r="V204" s="94">
        <f t="shared" si="58"/>
        <v>28</v>
      </c>
      <c r="W204" s="94">
        <v>106</v>
      </c>
      <c r="X204" s="94">
        <v>280000</v>
      </c>
      <c r="Y204" s="94">
        <f t="shared" si="59"/>
        <v>29680000</v>
      </c>
      <c r="Z204" s="94">
        <f t="shared" si="60"/>
        <v>2968000</v>
      </c>
      <c r="AA204" s="94">
        <f t="shared" si="61"/>
        <v>26712000</v>
      </c>
      <c r="AB204" s="107"/>
      <c r="AC204" s="96" t="s">
        <v>685</v>
      </c>
      <c r="AD204" s="84"/>
      <c r="AE204" s="94">
        <f t="shared" si="62"/>
        <v>0</v>
      </c>
      <c r="AF204" s="84"/>
      <c r="AG204" s="94">
        <f t="shared" si="63"/>
        <v>0</v>
      </c>
      <c r="AH204" s="84"/>
      <c r="AI204" s="94">
        <f t="shared" si="64"/>
        <v>0</v>
      </c>
      <c r="AJ204" s="84"/>
      <c r="AK204" s="94">
        <f t="shared" si="65"/>
        <v>0</v>
      </c>
      <c r="AL204" s="85"/>
      <c r="AM204" s="84">
        <v>14</v>
      </c>
      <c r="AN204" s="84">
        <v>32</v>
      </c>
    </row>
    <row r="205" spans="1:40" s="86" customFormat="1" ht="36" customHeight="1">
      <c r="A205" s="84"/>
      <c r="B205" s="135" t="s">
        <v>288</v>
      </c>
      <c r="C205" s="84">
        <v>651790441</v>
      </c>
      <c r="D205" s="84"/>
      <c r="E205" s="145" t="s">
        <v>87</v>
      </c>
      <c r="F205" s="129" t="s">
        <v>293</v>
      </c>
      <c r="G205" s="84">
        <v>11</v>
      </c>
      <c r="H205" s="84">
        <v>1</v>
      </c>
      <c r="I205" s="84">
        <v>1</v>
      </c>
      <c r="J205" s="84">
        <v>16</v>
      </c>
      <c r="K205" s="84">
        <v>48</v>
      </c>
      <c r="L205" s="94">
        <f t="shared" si="55"/>
        <v>32</v>
      </c>
      <c r="M205" s="94">
        <f t="shared" si="51"/>
        <v>48</v>
      </c>
      <c r="N205" s="94">
        <f t="shared" si="56"/>
        <v>0.9375</v>
      </c>
      <c r="O205" s="95">
        <f t="shared" si="57"/>
        <v>0.9375</v>
      </c>
      <c r="P205" s="84">
        <v>15</v>
      </c>
      <c r="Q205" s="94">
        <f t="shared" si="50"/>
        <v>1</v>
      </c>
      <c r="R205" s="94">
        <f t="shared" si="50"/>
        <v>1</v>
      </c>
      <c r="S205" s="94">
        <f t="shared" si="52"/>
        <v>15</v>
      </c>
      <c r="T205" s="94">
        <f t="shared" si="53"/>
        <v>45</v>
      </c>
      <c r="U205" s="94">
        <f t="shared" si="54"/>
        <v>30</v>
      </c>
      <c r="V205" s="94">
        <f t="shared" si="58"/>
        <v>45</v>
      </c>
      <c r="W205" s="94"/>
      <c r="X205" s="94">
        <v>280000</v>
      </c>
      <c r="Y205" s="94">
        <f t="shared" si="59"/>
        <v>0</v>
      </c>
      <c r="Z205" s="94">
        <f t="shared" si="60"/>
        <v>0</v>
      </c>
      <c r="AA205" s="94">
        <f t="shared" si="61"/>
        <v>0</v>
      </c>
      <c r="AB205" s="107"/>
      <c r="AC205" s="96" t="s">
        <v>685</v>
      </c>
      <c r="AD205" s="84"/>
      <c r="AE205" s="94">
        <f t="shared" si="62"/>
        <v>0</v>
      </c>
      <c r="AF205" s="84"/>
      <c r="AG205" s="94">
        <f t="shared" si="63"/>
        <v>0</v>
      </c>
      <c r="AH205" s="84"/>
      <c r="AI205" s="94">
        <f t="shared" si="64"/>
        <v>0</v>
      </c>
      <c r="AJ205" s="84"/>
      <c r="AK205" s="94">
        <f t="shared" si="65"/>
        <v>0</v>
      </c>
      <c r="AL205" s="85"/>
      <c r="AM205" s="84">
        <v>15</v>
      </c>
      <c r="AN205" s="84">
        <v>64</v>
      </c>
    </row>
    <row r="206" spans="1:40" s="86" customFormat="1" ht="36" customHeight="1">
      <c r="A206" s="84"/>
      <c r="B206" s="135" t="s">
        <v>288</v>
      </c>
      <c r="C206" s="84">
        <v>651790441</v>
      </c>
      <c r="D206" s="84"/>
      <c r="E206" s="145" t="s">
        <v>87</v>
      </c>
      <c r="F206" s="129" t="s">
        <v>294</v>
      </c>
      <c r="G206" s="84">
        <v>29</v>
      </c>
      <c r="H206" s="84">
        <v>1</v>
      </c>
      <c r="I206" s="84">
        <v>1</v>
      </c>
      <c r="J206" s="84">
        <v>16</v>
      </c>
      <c r="K206" s="84">
        <v>32</v>
      </c>
      <c r="L206" s="94">
        <f t="shared" si="55"/>
        <v>21.333333333333332</v>
      </c>
      <c r="M206" s="94">
        <f t="shared" si="51"/>
        <v>37.333333333333329</v>
      </c>
      <c r="N206" s="94">
        <f t="shared" si="56"/>
        <v>0.875</v>
      </c>
      <c r="O206" s="95">
        <f t="shared" si="57"/>
        <v>0.875</v>
      </c>
      <c r="P206" s="84">
        <v>14</v>
      </c>
      <c r="Q206" s="94">
        <f t="shared" si="50"/>
        <v>1</v>
      </c>
      <c r="R206" s="94">
        <f t="shared" si="50"/>
        <v>1</v>
      </c>
      <c r="S206" s="94">
        <f t="shared" si="52"/>
        <v>14</v>
      </c>
      <c r="T206" s="94">
        <f t="shared" si="53"/>
        <v>28</v>
      </c>
      <c r="U206" s="94">
        <f t="shared" si="54"/>
        <v>18.666666666666664</v>
      </c>
      <c r="V206" s="94">
        <f t="shared" si="58"/>
        <v>32.666666666666664</v>
      </c>
      <c r="W206" s="94"/>
      <c r="X206" s="94">
        <v>280000</v>
      </c>
      <c r="Y206" s="94">
        <f t="shared" si="59"/>
        <v>0</v>
      </c>
      <c r="Z206" s="94">
        <f t="shared" si="60"/>
        <v>0</v>
      </c>
      <c r="AA206" s="94">
        <f t="shared" si="61"/>
        <v>0</v>
      </c>
      <c r="AB206" s="107"/>
      <c r="AC206" s="96" t="s">
        <v>685</v>
      </c>
      <c r="AD206" s="84"/>
      <c r="AE206" s="94">
        <f t="shared" si="62"/>
        <v>0</v>
      </c>
      <c r="AF206" s="84"/>
      <c r="AG206" s="94">
        <f t="shared" si="63"/>
        <v>0</v>
      </c>
      <c r="AH206" s="84"/>
      <c r="AI206" s="94">
        <f t="shared" si="64"/>
        <v>0</v>
      </c>
      <c r="AJ206" s="84"/>
      <c r="AK206" s="94">
        <f t="shared" si="65"/>
        <v>0</v>
      </c>
      <c r="AL206" s="85"/>
      <c r="AM206" s="84">
        <v>14</v>
      </c>
      <c r="AN206" s="84">
        <v>48</v>
      </c>
    </row>
    <row r="207" spans="1:40" ht="36" customHeight="1">
      <c r="A207" s="79"/>
      <c r="B207" s="134" t="s">
        <v>275</v>
      </c>
      <c r="C207" s="79">
        <v>652031447</v>
      </c>
      <c r="D207" s="79">
        <v>9155622124</v>
      </c>
      <c r="E207" s="144" t="s">
        <v>134</v>
      </c>
      <c r="F207" s="128" t="s">
        <v>274</v>
      </c>
      <c r="G207" s="79">
        <v>39</v>
      </c>
      <c r="H207" s="79">
        <v>2</v>
      </c>
      <c r="I207" s="79">
        <v>0</v>
      </c>
      <c r="J207" s="79">
        <v>32</v>
      </c>
      <c r="K207" s="79">
        <v>0</v>
      </c>
      <c r="L207" s="91">
        <f t="shared" si="55"/>
        <v>0</v>
      </c>
      <c r="M207" s="91">
        <f t="shared" si="51"/>
        <v>32</v>
      </c>
      <c r="N207" s="91">
        <f t="shared" si="56"/>
        <v>0.8125</v>
      </c>
      <c r="O207" s="92">
        <f t="shared" si="57"/>
        <v>0.8125</v>
      </c>
      <c r="P207" s="79">
        <v>13</v>
      </c>
      <c r="Q207" s="91">
        <f t="shared" si="50"/>
        <v>2</v>
      </c>
      <c r="R207" s="91">
        <f t="shared" si="50"/>
        <v>0</v>
      </c>
      <c r="S207" s="91">
        <f t="shared" si="52"/>
        <v>26</v>
      </c>
      <c r="T207" s="91">
        <f t="shared" si="53"/>
        <v>0</v>
      </c>
      <c r="U207" s="91">
        <f t="shared" si="54"/>
        <v>0</v>
      </c>
      <c r="V207" s="91">
        <f t="shared" si="58"/>
        <v>26</v>
      </c>
      <c r="W207" s="91">
        <f>SUM(V207:V209)</f>
        <v>78</v>
      </c>
      <c r="X207" s="91">
        <v>190000</v>
      </c>
      <c r="Y207" s="91">
        <f t="shared" si="59"/>
        <v>14820000</v>
      </c>
      <c r="Z207" s="91">
        <f t="shared" si="60"/>
        <v>1482000</v>
      </c>
      <c r="AA207" s="91">
        <f t="shared" si="61"/>
        <v>13338000</v>
      </c>
      <c r="AB207" s="106"/>
      <c r="AC207" s="93" t="s">
        <v>685</v>
      </c>
      <c r="AD207" s="79"/>
      <c r="AE207" s="91">
        <f t="shared" si="62"/>
        <v>0</v>
      </c>
      <c r="AF207" s="79"/>
      <c r="AG207" s="91">
        <f t="shared" si="63"/>
        <v>0</v>
      </c>
      <c r="AH207" s="79"/>
      <c r="AI207" s="91">
        <f t="shared" si="64"/>
        <v>0</v>
      </c>
      <c r="AJ207" s="79"/>
      <c r="AK207" s="91">
        <f t="shared" si="65"/>
        <v>0</v>
      </c>
      <c r="AL207" s="80"/>
      <c r="AM207" s="79">
        <v>13</v>
      </c>
      <c r="AN207" s="79">
        <v>32</v>
      </c>
    </row>
    <row r="208" spans="1:40" ht="36" customHeight="1">
      <c r="A208" s="79"/>
      <c r="B208" s="134" t="s">
        <v>275</v>
      </c>
      <c r="C208" s="79">
        <v>652031447</v>
      </c>
      <c r="D208" s="79"/>
      <c r="E208" s="144" t="s">
        <v>134</v>
      </c>
      <c r="F208" s="128" t="s">
        <v>274</v>
      </c>
      <c r="G208" s="79">
        <v>40</v>
      </c>
      <c r="H208" s="79">
        <v>2</v>
      </c>
      <c r="I208" s="79">
        <v>0</v>
      </c>
      <c r="J208" s="79">
        <v>32</v>
      </c>
      <c r="K208" s="79">
        <v>0</v>
      </c>
      <c r="L208" s="91">
        <f t="shared" si="55"/>
        <v>0</v>
      </c>
      <c r="M208" s="91">
        <f t="shared" si="51"/>
        <v>32</v>
      </c>
      <c r="N208" s="91">
        <f t="shared" si="56"/>
        <v>0.875</v>
      </c>
      <c r="O208" s="92">
        <f t="shared" si="57"/>
        <v>0.875</v>
      </c>
      <c r="P208" s="79">
        <v>14</v>
      </c>
      <c r="Q208" s="91">
        <f t="shared" si="50"/>
        <v>2</v>
      </c>
      <c r="R208" s="91">
        <f t="shared" si="50"/>
        <v>0</v>
      </c>
      <c r="S208" s="91">
        <f t="shared" si="52"/>
        <v>28</v>
      </c>
      <c r="T208" s="91">
        <f t="shared" si="53"/>
        <v>0</v>
      </c>
      <c r="U208" s="91">
        <f t="shared" si="54"/>
        <v>0</v>
      </c>
      <c r="V208" s="91">
        <f t="shared" si="58"/>
        <v>28</v>
      </c>
      <c r="W208" s="91"/>
      <c r="X208" s="91">
        <v>190000</v>
      </c>
      <c r="Y208" s="91">
        <f t="shared" si="59"/>
        <v>0</v>
      </c>
      <c r="Z208" s="91">
        <f t="shared" si="60"/>
        <v>0</v>
      </c>
      <c r="AA208" s="91">
        <f t="shared" si="61"/>
        <v>0</v>
      </c>
      <c r="AB208" s="106"/>
      <c r="AC208" s="93" t="s">
        <v>685</v>
      </c>
      <c r="AD208" s="79"/>
      <c r="AE208" s="91">
        <f t="shared" si="62"/>
        <v>0</v>
      </c>
      <c r="AF208" s="79"/>
      <c r="AG208" s="91">
        <f t="shared" si="63"/>
        <v>0</v>
      </c>
      <c r="AH208" s="79"/>
      <c r="AI208" s="91">
        <f t="shared" si="64"/>
        <v>0</v>
      </c>
      <c r="AJ208" s="79"/>
      <c r="AK208" s="91">
        <f t="shared" si="65"/>
        <v>0</v>
      </c>
      <c r="AL208" s="80"/>
      <c r="AM208" s="79">
        <v>14</v>
      </c>
      <c r="AN208" s="79">
        <v>32</v>
      </c>
    </row>
    <row r="209" spans="1:40" ht="36" customHeight="1">
      <c r="A209" s="79"/>
      <c r="B209" s="134" t="s">
        <v>275</v>
      </c>
      <c r="C209" s="79"/>
      <c r="D209" s="79" t="s">
        <v>30</v>
      </c>
      <c r="E209" s="144" t="s">
        <v>134</v>
      </c>
      <c r="F209" s="128" t="s">
        <v>274</v>
      </c>
      <c r="G209" s="79">
        <v>39</v>
      </c>
      <c r="H209" s="79">
        <v>2</v>
      </c>
      <c r="I209" s="79">
        <v>0</v>
      </c>
      <c r="J209" s="79">
        <v>32</v>
      </c>
      <c r="K209" s="79">
        <v>0</v>
      </c>
      <c r="L209" s="91">
        <f t="shared" si="55"/>
        <v>0</v>
      </c>
      <c r="M209" s="91">
        <f t="shared" si="51"/>
        <v>32</v>
      </c>
      <c r="N209" s="91">
        <f t="shared" si="56"/>
        <v>0.75</v>
      </c>
      <c r="O209" s="92">
        <f t="shared" si="57"/>
        <v>0.75</v>
      </c>
      <c r="P209" s="79">
        <v>12</v>
      </c>
      <c r="Q209" s="91">
        <f t="shared" ref="Q209:R272" si="66">H209</f>
        <v>2</v>
      </c>
      <c r="R209" s="91">
        <f t="shared" si="66"/>
        <v>0</v>
      </c>
      <c r="S209" s="91">
        <f t="shared" si="52"/>
        <v>24</v>
      </c>
      <c r="T209" s="91">
        <f t="shared" si="53"/>
        <v>0</v>
      </c>
      <c r="U209" s="91">
        <f t="shared" si="54"/>
        <v>0</v>
      </c>
      <c r="V209" s="91">
        <f t="shared" si="58"/>
        <v>24</v>
      </c>
      <c r="W209" s="91"/>
      <c r="X209" s="91">
        <v>190000</v>
      </c>
      <c r="Y209" s="91">
        <f t="shared" si="59"/>
        <v>0</v>
      </c>
      <c r="Z209" s="91">
        <f t="shared" si="60"/>
        <v>0</v>
      </c>
      <c r="AA209" s="91">
        <f t="shared" si="61"/>
        <v>0</v>
      </c>
      <c r="AB209" s="106"/>
      <c r="AC209" s="93" t="s">
        <v>685</v>
      </c>
      <c r="AD209" s="79"/>
      <c r="AE209" s="91">
        <f t="shared" si="62"/>
        <v>0</v>
      </c>
      <c r="AF209" s="79"/>
      <c r="AG209" s="91">
        <f t="shared" si="63"/>
        <v>0</v>
      </c>
      <c r="AH209" s="79"/>
      <c r="AI209" s="91">
        <f t="shared" si="64"/>
        <v>0</v>
      </c>
      <c r="AJ209" s="79"/>
      <c r="AK209" s="91">
        <f t="shared" si="65"/>
        <v>0</v>
      </c>
      <c r="AL209" s="80"/>
      <c r="AM209" s="79">
        <v>12</v>
      </c>
      <c r="AN209" s="79">
        <v>32</v>
      </c>
    </row>
    <row r="210" spans="1:40" s="86" customFormat="1" ht="36" customHeight="1">
      <c r="A210" s="84"/>
      <c r="B210" s="135" t="s">
        <v>278</v>
      </c>
      <c r="C210" s="84">
        <v>651969859</v>
      </c>
      <c r="D210" s="84"/>
      <c r="E210" s="145" t="s">
        <v>134</v>
      </c>
      <c r="F210" s="129" t="s">
        <v>277</v>
      </c>
      <c r="G210" s="84">
        <v>11</v>
      </c>
      <c r="H210" s="84">
        <v>0</v>
      </c>
      <c r="I210" s="84">
        <v>1</v>
      </c>
      <c r="J210" s="84">
        <v>0</v>
      </c>
      <c r="K210" s="84">
        <v>32</v>
      </c>
      <c r="L210" s="94">
        <f t="shared" si="55"/>
        <v>21.333333333333332</v>
      </c>
      <c r="M210" s="94">
        <f t="shared" si="51"/>
        <v>21.333333333333332</v>
      </c>
      <c r="N210" s="94">
        <f t="shared" si="56"/>
        <v>0.25</v>
      </c>
      <c r="O210" s="95">
        <f t="shared" si="57"/>
        <v>0.25</v>
      </c>
      <c r="P210" s="84">
        <v>4</v>
      </c>
      <c r="Q210" s="94">
        <f t="shared" si="66"/>
        <v>0</v>
      </c>
      <c r="R210" s="94">
        <f t="shared" si="66"/>
        <v>1</v>
      </c>
      <c r="S210" s="94">
        <f t="shared" si="52"/>
        <v>0</v>
      </c>
      <c r="T210" s="94">
        <f t="shared" si="53"/>
        <v>8</v>
      </c>
      <c r="U210" s="94">
        <f t="shared" si="54"/>
        <v>5.333333333333333</v>
      </c>
      <c r="V210" s="94">
        <f t="shared" si="58"/>
        <v>5.333333333333333</v>
      </c>
      <c r="W210" s="94">
        <v>71</v>
      </c>
      <c r="X210" s="94">
        <v>190000</v>
      </c>
      <c r="Y210" s="94">
        <f t="shared" si="59"/>
        <v>13490000</v>
      </c>
      <c r="Z210" s="94">
        <f t="shared" si="60"/>
        <v>1349000</v>
      </c>
      <c r="AA210" s="94">
        <f t="shared" si="61"/>
        <v>12141000</v>
      </c>
      <c r="AB210" s="107"/>
      <c r="AC210" s="96" t="s">
        <v>685</v>
      </c>
      <c r="AD210" s="84"/>
      <c r="AE210" s="94">
        <f t="shared" si="62"/>
        <v>0</v>
      </c>
      <c r="AF210" s="84"/>
      <c r="AG210" s="94">
        <f t="shared" si="63"/>
        <v>0</v>
      </c>
      <c r="AH210" s="84"/>
      <c r="AI210" s="94">
        <f t="shared" si="64"/>
        <v>0</v>
      </c>
      <c r="AJ210" s="84"/>
      <c r="AK210" s="94">
        <f t="shared" si="65"/>
        <v>0</v>
      </c>
      <c r="AL210" s="85"/>
      <c r="AM210" s="84">
        <v>0</v>
      </c>
      <c r="AN210" s="84">
        <v>32</v>
      </c>
    </row>
    <row r="211" spans="1:40" s="86" customFormat="1" ht="36" customHeight="1">
      <c r="A211" s="84"/>
      <c r="B211" s="135" t="s">
        <v>278</v>
      </c>
      <c r="C211" s="84">
        <v>651969859</v>
      </c>
      <c r="D211" s="84"/>
      <c r="E211" s="145" t="s">
        <v>134</v>
      </c>
      <c r="F211" s="129" t="s">
        <v>279</v>
      </c>
      <c r="G211" s="84">
        <v>11</v>
      </c>
      <c r="H211" s="84">
        <v>2</v>
      </c>
      <c r="I211" s="84">
        <v>0</v>
      </c>
      <c r="J211" s="84">
        <v>32</v>
      </c>
      <c r="K211" s="84">
        <v>0</v>
      </c>
      <c r="L211" s="94">
        <f t="shared" si="55"/>
        <v>0</v>
      </c>
      <c r="M211" s="94">
        <f t="shared" si="51"/>
        <v>32</v>
      </c>
      <c r="N211" s="94">
        <f t="shared" si="56"/>
        <v>0.75</v>
      </c>
      <c r="O211" s="95">
        <f t="shared" si="57"/>
        <v>0.75</v>
      </c>
      <c r="P211" s="84">
        <v>12</v>
      </c>
      <c r="Q211" s="94">
        <f t="shared" si="66"/>
        <v>2</v>
      </c>
      <c r="R211" s="94">
        <f t="shared" si="66"/>
        <v>0</v>
      </c>
      <c r="S211" s="94">
        <f t="shared" si="52"/>
        <v>24</v>
      </c>
      <c r="T211" s="94">
        <f t="shared" si="53"/>
        <v>0</v>
      </c>
      <c r="U211" s="94">
        <f t="shared" si="54"/>
        <v>0</v>
      </c>
      <c r="V211" s="94">
        <f t="shared" si="58"/>
        <v>24</v>
      </c>
      <c r="W211" s="94"/>
      <c r="X211" s="94">
        <v>190000</v>
      </c>
      <c r="Y211" s="94">
        <f t="shared" si="59"/>
        <v>0</v>
      </c>
      <c r="Z211" s="94">
        <f t="shared" si="60"/>
        <v>0</v>
      </c>
      <c r="AA211" s="94">
        <f t="shared" si="61"/>
        <v>0</v>
      </c>
      <c r="AB211" s="107"/>
      <c r="AC211" s="96" t="s">
        <v>685</v>
      </c>
      <c r="AD211" s="84"/>
      <c r="AE211" s="94">
        <f t="shared" si="62"/>
        <v>0</v>
      </c>
      <c r="AF211" s="84"/>
      <c r="AG211" s="94">
        <f t="shared" si="63"/>
        <v>0</v>
      </c>
      <c r="AH211" s="84"/>
      <c r="AI211" s="94">
        <f t="shared" si="64"/>
        <v>0</v>
      </c>
      <c r="AJ211" s="84"/>
      <c r="AK211" s="94">
        <f t="shared" si="65"/>
        <v>0</v>
      </c>
      <c r="AL211" s="85"/>
      <c r="AM211" s="84">
        <v>12</v>
      </c>
      <c r="AN211" s="84">
        <v>32</v>
      </c>
    </row>
    <row r="212" spans="1:40" s="86" customFormat="1" ht="36" customHeight="1">
      <c r="A212" s="84"/>
      <c r="B212" s="135" t="s">
        <v>278</v>
      </c>
      <c r="C212" s="84">
        <v>651969859</v>
      </c>
      <c r="D212" s="84"/>
      <c r="E212" s="145" t="s">
        <v>134</v>
      </c>
      <c r="F212" s="129" t="s">
        <v>280</v>
      </c>
      <c r="G212" s="84">
        <v>11</v>
      </c>
      <c r="H212" s="84">
        <v>3</v>
      </c>
      <c r="I212" s="84">
        <v>0</v>
      </c>
      <c r="J212" s="84">
        <v>48</v>
      </c>
      <c r="K212" s="84">
        <v>0</v>
      </c>
      <c r="L212" s="94">
        <f t="shared" si="55"/>
        <v>0</v>
      </c>
      <c r="M212" s="94">
        <f t="shared" si="51"/>
        <v>48</v>
      </c>
      <c r="N212" s="94">
        <f t="shared" si="56"/>
        <v>0.875</v>
      </c>
      <c r="O212" s="95">
        <f t="shared" si="57"/>
        <v>0.875</v>
      </c>
      <c r="P212" s="84">
        <v>14</v>
      </c>
      <c r="Q212" s="94">
        <f t="shared" si="66"/>
        <v>3</v>
      </c>
      <c r="R212" s="94">
        <f t="shared" si="66"/>
        <v>0</v>
      </c>
      <c r="S212" s="94">
        <f t="shared" si="52"/>
        <v>42</v>
      </c>
      <c r="T212" s="94">
        <f t="shared" si="53"/>
        <v>0</v>
      </c>
      <c r="U212" s="94">
        <f t="shared" si="54"/>
        <v>0</v>
      </c>
      <c r="V212" s="94">
        <f t="shared" si="58"/>
        <v>42</v>
      </c>
      <c r="W212" s="94"/>
      <c r="X212" s="94">
        <v>190000</v>
      </c>
      <c r="Y212" s="94">
        <f t="shared" si="59"/>
        <v>0</v>
      </c>
      <c r="Z212" s="94">
        <f t="shared" si="60"/>
        <v>0</v>
      </c>
      <c r="AA212" s="94">
        <f t="shared" si="61"/>
        <v>0</v>
      </c>
      <c r="AB212" s="107"/>
      <c r="AC212" s="96" t="s">
        <v>685</v>
      </c>
      <c r="AD212" s="84"/>
      <c r="AE212" s="94">
        <f t="shared" si="62"/>
        <v>0</v>
      </c>
      <c r="AF212" s="84"/>
      <c r="AG212" s="94">
        <f t="shared" si="63"/>
        <v>0</v>
      </c>
      <c r="AH212" s="84"/>
      <c r="AI212" s="94">
        <f t="shared" si="64"/>
        <v>0</v>
      </c>
      <c r="AJ212" s="84"/>
      <c r="AK212" s="94">
        <f t="shared" si="65"/>
        <v>0</v>
      </c>
      <c r="AL212" s="85"/>
      <c r="AM212" s="84">
        <v>14</v>
      </c>
      <c r="AN212" s="84">
        <v>48</v>
      </c>
    </row>
    <row r="213" spans="1:40" ht="36" customHeight="1">
      <c r="A213" s="79"/>
      <c r="B213" s="134" t="s">
        <v>99</v>
      </c>
      <c r="C213" s="79">
        <v>652974953</v>
      </c>
      <c r="D213" s="79" t="s">
        <v>410</v>
      </c>
      <c r="E213" s="144" t="s">
        <v>87</v>
      </c>
      <c r="F213" s="128" t="s">
        <v>98</v>
      </c>
      <c r="G213" s="79">
        <v>40</v>
      </c>
      <c r="H213" s="79">
        <v>2</v>
      </c>
      <c r="I213" s="79">
        <v>0</v>
      </c>
      <c r="J213" s="79">
        <v>32</v>
      </c>
      <c r="K213" s="79">
        <v>0</v>
      </c>
      <c r="L213" s="91">
        <f t="shared" si="55"/>
        <v>0</v>
      </c>
      <c r="M213" s="91">
        <f t="shared" si="51"/>
        <v>32</v>
      </c>
      <c r="N213" s="91">
        <f t="shared" si="56"/>
        <v>0.875</v>
      </c>
      <c r="O213" s="92">
        <f t="shared" si="57"/>
        <v>0.875</v>
      </c>
      <c r="P213" s="79">
        <v>14</v>
      </c>
      <c r="Q213" s="91">
        <f t="shared" si="66"/>
        <v>2</v>
      </c>
      <c r="R213" s="91">
        <f t="shared" si="66"/>
        <v>0</v>
      </c>
      <c r="S213" s="91">
        <f t="shared" si="52"/>
        <v>28</v>
      </c>
      <c r="T213" s="91">
        <f t="shared" si="53"/>
        <v>0</v>
      </c>
      <c r="U213" s="91">
        <f t="shared" si="54"/>
        <v>0</v>
      </c>
      <c r="V213" s="91">
        <f t="shared" si="58"/>
        <v>28</v>
      </c>
      <c r="W213" s="91">
        <f>SUM(V213:V214)</f>
        <v>58</v>
      </c>
      <c r="X213" s="91">
        <v>280000</v>
      </c>
      <c r="Y213" s="91">
        <f t="shared" si="59"/>
        <v>16240000</v>
      </c>
      <c r="Z213" s="91">
        <f t="shared" si="60"/>
        <v>1624000</v>
      </c>
      <c r="AA213" s="91">
        <f t="shared" si="61"/>
        <v>14616000</v>
      </c>
      <c r="AB213" s="106"/>
      <c r="AC213" s="93" t="s">
        <v>685</v>
      </c>
      <c r="AD213" s="79"/>
      <c r="AE213" s="91">
        <f t="shared" si="62"/>
        <v>0</v>
      </c>
      <c r="AF213" s="79"/>
      <c r="AG213" s="91">
        <f t="shared" si="63"/>
        <v>0</v>
      </c>
      <c r="AH213" s="79"/>
      <c r="AI213" s="91">
        <f t="shared" si="64"/>
        <v>0</v>
      </c>
      <c r="AJ213" s="79"/>
      <c r="AK213" s="91">
        <f t="shared" si="65"/>
        <v>0</v>
      </c>
      <c r="AL213" s="80"/>
      <c r="AM213" s="79">
        <v>14</v>
      </c>
      <c r="AN213" s="79">
        <v>32</v>
      </c>
    </row>
    <row r="214" spans="1:40" ht="36" customHeight="1">
      <c r="A214" s="79"/>
      <c r="B214" s="134" t="s">
        <v>99</v>
      </c>
      <c r="C214" s="79">
        <v>652974953</v>
      </c>
      <c r="D214" s="79"/>
      <c r="E214" s="144" t="s">
        <v>87</v>
      </c>
      <c r="F214" s="128" t="s">
        <v>98</v>
      </c>
      <c r="G214" s="79">
        <v>36</v>
      </c>
      <c r="H214" s="79">
        <v>2</v>
      </c>
      <c r="I214" s="79">
        <v>0</v>
      </c>
      <c r="J214" s="79">
        <v>32</v>
      </c>
      <c r="K214" s="79">
        <v>0</v>
      </c>
      <c r="L214" s="91">
        <f t="shared" si="55"/>
        <v>0</v>
      </c>
      <c r="M214" s="91">
        <f t="shared" si="51"/>
        <v>32</v>
      </c>
      <c r="N214" s="91">
        <f t="shared" si="56"/>
        <v>0.9375</v>
      </c>
      <c r="O214" s="92">
        <f t="shared" si="57"/>
        <v>0.9375</v>
      </c>
      <c r="P214" s="79">
        <v>15</v>
      </c>
      <c r="Q214" s="91">
        <f t="shared" si="66"/>
        <v>2</v>
      </c>
      <c r="R214" s="91">
        <f t="shared" si="66"/>
        <v>0</v>
      </c>
      <c r="S214" s="91">
        <f t="shared" si="52"/>
        <v>30</v>
      </c>
      <c r="T214" s="91">
        <f t="shared" si="53"/>
        <v>0</v>
      </c>
      <c r="U214" s="91">
        <f t="shared" si="54"/>
        <v>0</v>
      </c>
      <c r="V214" s="91">
        <f t="shared" si="58"/>
        <v>30</v>
      </c>
      <c r="W214" s="91"/>
      <c r="X214" s="91">
        <v>280000</v>
      </c>
      <c r="Y214" s="91">
        <f t="shared" si="59"/>
        <v>0</v>
      </c>
      <c r="Z214" s="91">
        <f t="shared" si="60"/>
        <v>0</v>
      </c>
      <c r="AA214" s="91">
        <f t="shared" si="61"/>
        <v>0</v>
      </c>
      <c r="AB214" s="106"/>
      <c r="AC214" s="93" t="s">
        <v>685</v>
      </c>
      <c r="AD214" s="79"/>
      <c r="AE214" s="91">
        <f t="shared" si="62"/>
        <v>0</v>
      </c>
      <c r="AF214" s="79"/>
      <c r="AG214" s="91">
        <f t="shared" si="63"/>
        <v>0</v>
      </c>
      <c r="AH214" s="79"/>
      <c r="AI214" s="91">
        <f t="shared" si="64"/>
        <v>0</v>
      </c>
      <c r="AJ214" s="79"/>
      <c r="AK214" s="91">
        <f t="shared" si="65"/>
        <v>0</v>
      </c>
      <c r="AL214" s="80"/>
      <c r="AM214" s="79">
        <v>15</v>
      </c>
      <c r="AN214" s="79">
        <v>32</v>
      </c>
    </row>
    <row r="215" spans="1:40" s="86" customFormat="1" ht="36" customHeight="1">
      <c r="A215" s="84"/>
      <c r="B215" s="135" t="s">
        <v>255</v>
      </c>
      <c r="C215" s="84">
        <v>652205267</v>
      </c>
      <c r="D215" s="84">
        <v>915615409</v>
      </c>
      <c r="E215" s="145" t="s">
        <v>134</v>
      </c>
      <c r="F215" s="129" t="s">
        <v>254</v>
      </c>
      <c r="G215" s="84">
        <v>6</v>
      </c>
      <c r="H215" s="84">
        <v>2</v>
      </c>
      <c r="I215" s="84">
        <v>0</v>
      </c>
      <c r="J215" s="84">
        <v>32</v>
      </c>
      <c r="K215" s="84">
        <v>0</v>
      </c>
      <c r="L215" s="94">
        <f t="shared" si="55"/>
        <v>0</v>
      </c>
      <c r="M215" s="94">
        <f t="shared" si="51"/>
        <v>32</v>
      </c>
      <c r="N215" s="94">
        <f t="shared" si="56"/>
        <v>0.75</v>
      </c>
      <c r="O215" s="95">
        <f t="shared" si="57"/>
        <v>0.75</v>
      </c>
      <c r="P215" s="84">
        <v>12</v>
      </c>
      <c r="Q215" s="94">
        <f t="shared" si="66"/>
        <v>2</v>
      </c>
      <c r="R215" s="94">
        <f t="shared" si="66"/>
        <v>0</v>
      </c>
      <c r="S215" s="94">
        <f t="shared" si="52"/>
        <v>24</v>
      </c>
      <c r="T215" s="94">
        <f t="shared" si="53"/>
        <v>0</v>
      </c>
      <c r="U215" s="94">
        <f t="shared" si="54"/>
        <v>0</v>
      </c>
      <c r="V215" s="94">
        <f t="shared" si="58"/>
        <v>24</v>
      </c>
      <c r="W215" s="94">
        <f>SUM(V215:V216)</f>
        <v>54</v>
      </c>
      <c r="X215" s="94">
        <v>190000</v>
      </c>
      <c r="Y215" s="94">
        <f t="shared" si="59"/>
        <v>10260000</v>
      </c>
      <c r="Z215" s="94">
        <f t="shared" si="60"/>
        <v>1026000</v>
      </c>
      <c r="AA215" s="94">
        <f t="shared" si="61"/>
        <v>9234000</v>
      </c>
      <c r="AB215" s="107"/>
      <c r="AC215" s="96" t="s">
        <v>685</v>
      </c>
      <c r="AD215" s="84"/>
      <c r="AE215" s="94">
        <f t="shared" si="62"/>
        <v>0</v>
      </c>
      <c r="AF215" s="84"/>
      <c r="AG215" s="94">
        <f t="shared" si="63"/>
        <v>0</v>
      </c>
      <c r="AH215" s="84"/>
      <c r="AI215" s="94">
        <f t="shared" si="64"/>
        <v>0</v>
      </c>
      <c r="AJ215" s="84"/>
      <c r="AK215" s="94">
        <f t="shared" si="65"/>
        <v>0</v>
      </c>
      <c r="AL215" s="85"/>
      <c r="AM215" s="84">
        <v>12</v>
      </c>
      <c r="AN215" s="84">
        <v>32</v>
      </c>
    </row>
    <row r="216" spans="1:40" s="86" customFormat="1" ht="36" customHeight="1">
      <c r="A216" s="84"/>
      <c r="B216" s="135" t="s">
        <v>255</v>
      </c>
      <c r="C216" s="84">
        <v>652205267</v>
      </c>
      <c r="D216" s="84"/>
      <c r="E216" s="145" t="s">
        <v>134</v>
      </c>
      <c r="F216" s="129" t="s">
        <v>463</v>
      </c>
      <c r="G216" s="84" t="s">
        <v>451</v>
      </c>
      <c r="H216" s="84">
        <v>2</v>
      </c>
      <c r="I216" s="84">
        <v>0</v>
      </c>
      <c r="J216" s="84">
        <v>32</v>
      </c>
      <c r="K216" s="84">
        <v>0</v>
      </c>
      <c r="L216" s="94">
        <f t="shared" si="55"/>
        <v>0</v>
      </c>
      <c r="M216" s="94">
        <f t="shared" si="51"/>
        <v>32</v>
      </c>
      <c r="N216" s="94">
        <f t="shared" si="56"/>
        <v>0.9375</v>
      </c>
      <c r="O216" s="95">
        <f t="shared" si="57"/>
        <v>0.9375</v>
      </c>
      <c r="P216" s="84">
        <v>15</v>
      </c>
      <c r="Q216" s="94">
        <f t="shared" si="66"/>
        <v>2</v>
      </c>
      <c r="R216" s="94">
        <f t="shared" si="66"/>
        <v>0</v>
      </c>
      <c r="S216" s="94">
        <f t="shared" si="52"/>
        <v>30</v>
      </c>
      <c r="T216" s="94">
        <f t="shared" si="53"/>
        <v>0</v>
      </c>
      <c r="U216" s="94">
        <f t="shared" si="54"/>
        <v>0</v>
      </c>
      <c r="V216" s="94">
        <f t="shared" si="58"/>
        <v>30</v>
      </c>
      <c r="W216" s="94"/>
      <c r="X216" s="94">
        <v>190000</v>
      </c>
      <c r="Y216" s="94">
        <f t="shared" si="59"/>
        <v>0</v>
      </c>
      <c r="Z216" s="94">
        <f t="shared" si="60"/>
        <v>0</v>
      </c>
      <c r="AA216" s="94">
        <f t="shared" si="61"/>
        <v>0</v>
      </c>
      <c r="AB216" s="107"/>
      <c r="AC216" s="96" t="s">
        <v>685</v>
      </c>
      <c r="AD216" s="84"/>
      <c r="AE216" s="94">
        <f t="shared" si="62"/>
        <v>0</v>
      </c>
      <c r="AF216" s="84"/>
      <c r="AG216" s="94">
        <f t="shared" si="63"/>
        <v>0</v>
      </c>
      <c r="AH216" s="84"/>
      <c r="AI216" s="94">
        <f t="shared" si="64"/>
        <v>0</v>
      </c>
      <c r="AJ216" s="84"/>
      <c r="AK216" s="94">
        <f t="shared" si="65"/>
        <v>0</v>
      </c>
      <c r="AL216" s="85"/>
      <c r="AM216" s="84">
        <v>15</v>
      </c>
      <c r="AN216" s="84">
        <v>32</v>
      </c>
    </row>
    <row r="217" spans="1:40" ht="36" customHeight="1">
      <c r="A217" s="79"/>
      <c r="B217" s="134" t="s">
        <v>324</v>
      </c>
      <c r="C217" s="79">
        <v>3674167573</v>
      </c>
      <c r="D217" s="79">
        <v>9151604153</v>
      </c>
      <c r="E217" s="144" t="s">
        <v>134</v>
      </c>
      <c r="F217" s="128" t="s">
        <v>326</v>
      </c>
      <c r="G217" s="79" t="s">
        <v>502</v>
      </c>
      <c r="H217" s="79">
        <v>1</v>
      </c>
      <c r="I217" s="79">
        <v>1</v>
      </c>
      <c r="J217" s="79">
        <v>16</v>
      </c>
      <c r="K217" s="79">
        <v>32</v>
      </c>
      <c r="L217" s="91">
        <f t="shared" si="55"/>
        <v>21.333333333333332</v>
      </c>
      <c r="M217" s="91">
        <f t="shared" si="51"/>
        <v>37.333333333333329</v>
      </c>
      <c r="N217" s="91">
        <f t="shared" si="56"/>
        <v>1</v>
      </c>
      <c r="O217" s="92">
        <f t="shared" si="57"/>
        <v>1</v>
      </c>
      <c r="P217" s="79">
        <v>16</v>
      </c>
      <c r="Q217" s="91">
        <f t="shared" si="66"/>
        <v>1</v>
      </c>
      <c r="R217" s="91">
        <f t="shared" si="66"/>
        <v>1</v>
      </c>
      <c r="S217" s="91">
        <f t="shared" si="52"/>
        <v>16</v>
      </c>
      <c r="T217" s="91">
        <f t="shared" si="53"/>
        <v>32</v>
      </c>
      <c r="U217" s="91">
        <f t="shared" si="54"/>
        <v>21.333333333333332</v>
      </c>
      <c r="V217" s="91">
        <f t="shared" si="58"/>
        <v>37.333333333333329</v>
      </c>
      <c r="W217" s="91">
        <v>65</v>
      </c>
      <c r="X217" s="91">
        <v>190000</v>
      </c>
      <c r="Y217" s="91">
        <f t="shared" si="59"/>
        <v>12350000</v>
      </c>
      <c r="Z217" s="91">
        <f t="shared" si="60"/>
        <v>1235000</v>
      </c>
      <c r="AA217" s="91">
        <f t="shared" si="61"/>
        <v>11115000</v>
      </c>
      <c r="AB217" s="106"/>
      <c r="AC217" s="93" t="s">
        <v>685</v>
      </c>
      <c r="AD217" s="79"/>
      <c r="AE217" s="91">
        <f t="shared" si="62"/>
        <v>0</v>
      </c>
      <c r="AF217" s="79"/>
      <c r="AG217" s="91">
        <f t="shared" si="63"/>
        <v>0</v>
      </c>
      <c r="AH217" s="79"/>
      <c r="AI217" s="91">
        <f t="shared" si="64"/>
        <v>0</v>
      </c>
      <c r="AJ217" s="79"/>
      <c r="AK217" s="91">
        <f t="shared" si="65"/>
        <v>0</v>
      </c>
      <c r="AL217" s="80"/>
      <c r="AM217" s="79">
        <v>16</v>
      </c>
      <c r="AN217" s="79">
        <v>48</v>
      </c>
    </row>
    <row r="218" spans="1:40" ht="36" customHeight="1">
      <c r="A218" s="79"/>
      <c r="B218" s="134" t="s">
        <v>324</v>
      </c>
      <c r="C218" s="79">
        <v>3674167573</v>
      </c>
      <c r="D218" s="79"/>
      <c r="E218" s="144" t="s">
        <v>134</v>
      </c>
      <c r="F218" s="128" t="s">
        <v>327</v>
      </c>
      <c r="G218" s="79">
        <v>9</v>
      </c>
      <c r="H218" s="79">
        <v>2</v>
      </c>
      <c r="I218" s="79">
        <v>0</v>
      </c>
      <c r="J218" s="79">
        <v>32</v>
      </c>
      <c r="K218" s="79">
        <v>0</v>
      </c>
      <c r="L218" s="91">
        <f t="shared" si="55"/>
        <v>0</v>
      </c>
      <c r="M218" s="91">
        <f t="shared" si="51"/>
        <v>32</v>
      </c>
      <c r="N218" s="91">
        <f t="shared" si="56"/>
        <v>0.875</v>
      </c>
      <c r="O218" s="92">
        <f t="shared" si="57"/>
        <v>0.875</v>
      </c>
      <c r="P218" s="79">
        <v>14</v>
      </c>
      <c r="Q218" s="91">
        <f t="shared" si="66"/>
        <v>2</v>
      </c>
      <c r="R218" s="91">
        <f t="shared" si="66"/>
        <v>0</v>
      </c>
      <c r="S218" s="91">
        <f t="shared" si="52"/>
        <v>28</v>
      </c>
      <c r="T218" s="91">
        <f t="shared" si="53"/>
        <v>0</v>
      </c>
      <c r="U218" s="91">
        <f t="shared" si="54"/>
        <v>0</v>
      </c>
      <c r="V218" s="91">
        <f t="shared" si="58"/>
        <v>28</v>
      </c>
      <c r="W218" s="91"/>
      <c r="X218" s="91">
        <v>190000</v>
      </c>
      <c r="Y218" s="91">
        <f t="shared" si="59"/>
        <v>0</v>
      </c>
      <c r="Z218" s="91">
        <f t="shared" si="60"/>
        <v>0</v>
      </c>
      <c r="AA218" s="91">
        <f t="shared" si="61"/>
        <v>0</v>
      </c>
      <c r="AB218" s="106"/>
      <c r="AC218" s="93" t="s">
        <v>685</v>
      </c>
      <c r="AD218" s="79"/>
      <c r="AE218" s="91">
        <f t="shared" si="62"/>
        <v>0</v>
      </c>
      <c r="AF218" s="79"/>
      <c r="AG218" s="91">
        <f t="shared" si="63"/>
        <v>0</v>
      </c>
      <c r="AH218" s="79"/>
      <c r="AI218" s="91">
        <f t="shared" si="64"/>
        <v>0</v>
      </c>
      <c r="AJ218" s="79"/>
      <c r="AK218" s="91">
        <f t="shared" si="65"/>
        <v>0</v>
      </c>
      <c r="AL218" s="80"/>
      <c r="AM218" s="79">
        <v>14</v>
      </c>
      <c r="AN218" s="79">
        <v>32</v>
      </c>
    </row>
    <row r="219" spans="1:40" s="86" customFormat="1" ht="36" customHeight="1">
      <c r="A219" s="84"/>
      <c r="B219" s="135" t="s">
        <v>127</v>
      </c>
      <c r="C219" s="84">
        <v>653218753</v>
      </c>
      <c r="D219" s="84">
        <v>9156044567</v>
      </c>
      <c r="E219" s="145" t="s">
        <v>87</v>
      </c>
      <c r="F219" s="129" t="s">
        <v>425</v>
      </c>
      <c r="G219" s="84" t="s">
        <v>466</v>
      </c>
      <c r="H219" s="84">
        <v>3</v>
      </c>
      <c r="I219" s="84">
        <v>0</v>
      </c>
      <c r="J219" s="84">
        <v>48</v>
      </c>
      <c r="K219" s="84">
        <v>0</v>
      </c>
      <c r="L219" s="94">
        <f t="shared" si="55"/>
        <v>0</v>
      </c>
      <c r="M219" s="94">
        <f t="shared" si="51"/>
        <v>48</v>
      </c>
      <c r="N219" s="94">
        <f t="shared" si="56"/>
        <v>0.875</v>
      </c>
      <c r="O219" s="95">
        <f t="shared" si="57"/>
        <v>0.875</v>
      </c>
      <c r="P219" s="84">
        <v>14</v>
      </c>
      <c r="Q219" s="94">
        <f t="shared" si="66"/>
        <v>3</v>
      </c>
      <c r="R219" s="94">
        <f t="shared" si="66"/>
        <v>0</v>
      </c>
      <c r="S219" s="94">
        <f t="shared" si="52"/>
        <v>42</v>
      </c>
      <c r="T219" s="94">
        <f t="shared" si="53"/>
        <v>0</v>
      </c>
      <c r="U219" s="94">
        <f t="shared" si="54"/>
        <v>0</v>
      </c>
      <c r="V219" s="94">
        <f t="shared" si="58"/>
        <v>42</v>
      </c>
      <c r="W219" s="94">
        <v>89</v>
      </c>
      <c r="X219" s="94">
        <v>280000</v>
      </c>
      <c r="Y219" s="94">
        <f t="shared" si="59"/>
        <v>24920000</v>
      </c>
      <c r="Z219" s="94">
        <f t="shared" si="60"/>
        <v>2492000</v>
      </c>
      <c r="AA219" s="94">
        <f t="shared" si="61"/>
        <v>22428000</v>
      </c>
      <c r="AB219" s="107"/>
      <c r="AC219" s="96" t="s">
        <v>685</v>
      </c>
      <c r="AD219" s="84"/>
      <c r="AE219" s="94">
        <f t="shared" si="62"/>
        <v>0</v>
      </c>
      <c r="AF219" s="84"/>
      <c r="AG219" s="94">
        <f t="shared" si="63"/>
        <v>0</v>
      </c>
      <c r="AH219" s="84"/>
      <c r="AI219" s="94">
        <f t="shared" si="64"/>
        <v>0</v>
      </c>
      <c r="AJ219" s="84"/>
      <c r="AK219" s="94">
        <f t="shared" si="65"/>
        <v>0</v>
      </c>
      <c r="AL219" s="85"/>
      <c r="AM219" s="84">
        <v>14</v>
      </c>
      <c r="AN219" s="84">
        <v>48</v>
      </c>
    </row>
    <row r="220" spans="1:40" s="86" customFormat="1" ht="36" customHeight="1">
      <c r="A220" s="84"/>
      <c r="B220" s="135" t="s">
        <v>127</v>
      </c>
      <c r="C220" s="84">
        <v>653218753</v>
      </c>
      <c r="D220" s="84"/>
      <c r="E220" s="145" t="s">
        <v>87</v>
      </c>
      <c r="F220" s="129" t="s">
        <v>129</v>
      </c>
      <c r="G220" s="84">
        <v>6</v>
      </c>
      <c r="H220" s="84">
        <v>0</v>
      </c>
      <c r="I220" s="84">
        <v>1</v>
      </c>
      <c r="J220" s="84">
        <v>0</v>
      </c>
      <c r="K220" s="84">
        <v>64</v>
      </c>
      <c r="L220" s="94">
        <f t="shared" si="55"/>
        <v>42.666666666666664</v>
      </c>
      <c r="M220" s="94">
        <f t="shared" si="51"/>
        <v>42.666666666666664</v>
      </c>
      <c r="N220" s="94">
        <f t="shared" si="56"/>
        <v>0.25</v>
      </c>
      <c r="O220" s="95">
        <f t="shared" si="57"/>
        <v>0.25</v>
      </c>
      <c r="P220" s="84">
        <v>4</v>
      </c>
      <c r="Q220" s="94">
        <f t="shared" si="66"/>
        <v>0</v>
      </c>
      <c r="R220" s="94">
        <f t="shared" si="66"/>
        <v>1</v>
      </c>
      <c r="S220" s="94">
        <f t="shared" si="52"/>
        <v>0</v>
      </c>
      <c r="T220" s="94">
        <f t="shared" si="53"/>
        <v>16</v>
      </c>
      <c r="U220" s="94">
        <f t="shared" si="54"/>
        <v>10.666666666666666</v>
      </c>
      <c r="V220" s="94">
        <f t="shared" si="58"/>
        <v>10.666666666666666</v>
      </c>
      <c r="W220" s="94"/>
      <c r="X220" s="94">
        <v>280000</v>
      </c>
      <c r="Y220" s="94">
        <f t="shared" si="59"/>
        <v>0</v>
      </c>
      <c r="Z220" s="94">
        <f t="shared" si="60"/>
        <v>0</v>
      </c>
      <c r="AA220" s="94">
        <f t="shared" si="61"/>
        <v>0</v>
      </c>
      <c r="AB220" s="107"/>
      <c r="AC220" s="96" t="s">
        <v>685</v>
      </c>
      <c r="AD220" s="84"/>
      <c r="AE220" s="94">
        <f t="shared" si="62"/>
        <v>0</v>
      </c>
      <c r="AF220" s="84"/>
      <c r="AG220" s="94">
        <f t="shared" si="63"/>
        <v>0</v>
      </c>
      <c r="AH220" s="84"/>
      <c r="AI220" s="94">
        <f t="shared" si="64"/>
        <v>0</v>
      </c>
      <c r="AJ220" s="84"/>
      <c r="AK220" s="94">
        <f t="shared" si="65"/>
        <v>0</v>
      </c>
      <c r="AL220" s="85"/>
      <c r="AM220" s="84">
        <v>0</v>
      </c>
      <c r="AN220" s="84">
        <v>64</v>
      </c>
    </row>
    <row r="221" spans="1:40" s="86" customFormat="1" ht="36" customHeight="1">
      <c r="A221" s="84"/>
      <c r="B221" s="135" t="s">
        <v>127</v>
      </c>
      <c r="C221" s="84">
        <v>653218753</v>
      </c>
      <c r="D221" s="84"/>
      <c r="E221" s="145" t="s">
        <v>87</v>
      </c>
      <c r="F221" s="129" t="s">
        <v>131</v>
      </c>
      <c r="G221" s="84">
        <v>6</v>
      </c>
      <c r="H221" s="84">
        <v>2</v>
      </c>
      <c r="I221" s="84">
        <v>0</v>
      </c>
      <c r="J221" s="84">
        <v>32</v>
      </c>
      <c r="K221" s="84">
        <v>0</v>
      </c>
      <c r="L221" s="94">
        <f t="shared" si="55"/>
        <v>0</v>
      </c>
      <c r="M221" s="94">
        <f t="shared" si="51"/>
        <v>32</v>
      </c>
      <c r="N221" s="94">
        <f t="shared" si="56"/>
        <v>0.8125</v>
      </c>
      <c r="O221" s="95">
        <f t="shared" si="57"/>
        <v>0.8125</v>
      </c>
      <c r="P221" s="84">
        <v>13</v>
      </c>
      <c r="Q221" s="94">
        <f t="shared" si="66"/>
        <v>2</v>
      </c>
      <c r="R221" s="94">
        <f t="shared" si="66"/>
        <v>0</v>
      </c>
      <c r="S221" s="94">
        <f t="shared" si="52"/>
        <v>26</v>
      </c>
      <c r="T221" s="94">
        <f t="shared" si="53"/>
        <v>0</v>
      </c>
      <c r="U221" s="94">
        <f t="shared" si="54"/>
        <v>0</v>
      </c>
      <c r="V221" s="94">
        <f t="shared" si="58"/>
        <v>26</v>
      </c>
      <c r="W221" s="94"/>
      <c r="X221" s="94">
        <v>280000</v>
      </c>
      <c r="Y221" s="94">
        <f t="shared" si="59"/>
        <v>0</v>
      </c>
      <c r="Z221" s="94">
        <f t="shared" si="60"/>
        <v>0</v>
      </c>
      <c r="AA221" s="94">
        <f t="shared" si="61"/>
        <v>0</v>
      </c>
      <c r="AB221" s="107"/>
      <c r="AC221" s="96" t="s">
        <v>685</v>
      </c>
      <c r="AD221" s="84"/>
      <c r="AE221" s="94">
        <f t="shared" si="62"/>
        <v>0</v>
      </c>
      <c r="AF221" s="84"/>
      <c r="AG221" s="94">
        <f t="shared" si="63"/>
        <v>0</v>
      </c>
      <c r="AH221" s="84"/>
      <c r="AI221" s="94">
        <f t="shared" si="64"/>
        <v>0</v>
      </c>
      <c r="AJ221" s="84"/>
      <c r="AK221" s="94">
        <f t="shared" si="65"/>
        <v>0</v>
      </c>
      <c r="AL221" s="85"/>
      <c r="AM221" s="84">
        <v>13</v>
      </c>
      <c r="AN221" s="84">
        <v>32</v>
      </c>
    </row>
    <row r="222" spans="1:40" s="86" customFormat="1" ht="36" customHeight="1">
      <c r="A222" s="84"/>
      <c r="B222" s="135" t="s">
        <v>127</v>
      </c>
      <c r="C222" s="84"/>
      <c r="D222" s="84" t="s">
        <v>43</v>
      </c>
      <c r="E222" s="145" t="s">
        <v>87</v>
      </c>
      <c r="F222" s="129" t="s">
        <v>464</v>
      </c>
      <c r="G222" s="84">
        <v>5</v>
      </c>
      <c r="H222" s="84">
        <v>0</v>
      </c>
      <c r="I222" s="84">
        <v>2</v>
      </c>
      <c r="J222" s="84">
        <v>0</v>
      </c>
      <c r="K222" s="84">
        <v>128</v>
      </c>
      <c r="L222" s="94">
        <f t="shared" si="55"/>
        <v>85.333333333333329</v>
      </c>
      <c r="M222" s="94">
        <f t="shared" si="51"/>
        <v>85.333333333333329</v>
      </c>
      <c r="N222" s="94">
        <f t="shared" si="56"/>
        <v>0.125</v>
      </c>
      <c r="O222" s="95">
        <f t="shared" si="57"/>
        <v>0.125</v>
      </c>
      <c r="P222" s="84">
        <v>2</v>
      </c>
      <c r="Q222" s="94">
        <f t="shared" si="66"/>
        <v>0</v>
      </c>
      <c r="R222" s="94">
        <f t="shared" si="66"/>
        <v>2</v>
      </c>
      <c r="S222" s="94">
        <f t="shared" si="52"/>
        <v>0</v>
      </c>
      <c r="T222" s="94">
        <f t="shared" si="53"/>
        <v>16</v>
      </c>
      <c r="U222" s="94">
        <f t="shared" si="54"/>
        <v>10.666666666666666</v>
      </c>
      <c r="V222" s="94">
        <f t="shared" si="58"/>
        <v>10.666666666666666</v>
      </c>
      <c r="W222" s="94"/>
      <c r="X222" s="94">
        <v>280000</v>
      </c>
      <c r="Y222" s="94">
        <f t="shared" si="59"/>
        <v>0</v>
      </c>
      <c r="Z222" s="94">
        <f t="shared" si="60"/>
        <v>0</v>
      </c>
      <c r="AA222" s="94">
        <f t="shared" si="61"/>
        <v>0</v>
      </c>
      <c r="AB222" s="107"/>
      <c r="AC222" s="96" t="s">
        <v>685</v>
      </c>
      <c r="AD222" s="84"/>
      <c r="AE222" s="94">
        <f t="shared" si="62"/>
        <v>0</v>
      </c>
      <c r="AF222" s="84"/>
      <c r="AG222" s="94">
        <f t="shared" si="63"/>
        <v>0</v>
      </c>
      <c r="AH222" s="84"/>
      <c r="AI222" s="94">
        <f t="shared" si="64"/>
        <v>0</v>
      </c>
      <c r="AJ222" s="84"/>
      <c r="AK222" s="94">
        <f t="shared" si="65"/>
        <v>0</v>
      </c>
      <c r="AL222" s="85"/>
      <c r="AM222" s="84">
        <v>0</v>
      </c>
      <c r="AN222" s="84">
        <v>128</v>
      </c>
    </row>
    <row r="223" spans="1:40" ht="36" customHeight="1">
      <c r="A223" s="79"/>
      <c r="B223" s="134" t="s">
        <v>311</v>
      </c>
      <c r="C223" s="79">
        <v>640028578</v>
      </c>
      <c r="D223" s="79">
        <v>9158610580</v>
      </c>
      <c r="E223" s="144" t="s">
        <v>134</v>
      </c>
      <c r="F223" s="128" t="s">
        <v>468</v>
      </c>
      <c r="G223" s="79" t="s">
        <v>503</v>
      </c>
      <c r="H223" s="79">
        <v>1</v>
      </c>
      <c r="I223" s="79">
        <v>1</v>
      </c>
      <c r="J223" s="79">
        <v>16</v>
      </c>
      <c r="K223" s="79">
        <v>48</v>
      </c>
      <c r="L223" s="91">
        <f t="shared" si="55"/>
        <v>32</v>
      </c>
      <c r="M223" s="91">
        <f t="shared" si="51"/>
        <v>48</v>
      </c>
      <c r="N223" s="91">
        <f t="shared" si="56"/>
        <v>0.9375</v>
      </c>
      <c r="O223" s="92">
        <f t="shared" si="57"/>
        <v>0.9375</v>
      </c>
      <c r="P223" s="79">
        <v>15</v>
      </c>
      <c r="Q223" s="91">
        <f t="shared" si="66"/>
        <v>1</v>
      </c>
      <c r="R223" s="91">
        <f t="shared" si="66"/>
        <v>1</v>
      </c>
      <c r="S223" s="91">
        <f t="shared" si="52"/>
        <v>15</v>
      </c>
      <c r="T223" s="91">
        <f t="shared" si="53"/>
        <v>45</v>
      </c>
      <c r="U223" s="91">
        <f t="shared" si="54"/>
        <v>30</v>
      </c>
      <c r="V223" s="91">
        <f t="shared" si="58"/>
        <v>45</v>
      </c>
      <c r="W223" s="91">
        <v>148</v>
      </c>
      <c r="X223" s="91">
        <v>190000</v>
      </c>
      <c r="Y223" s="91">
        <f t="shared" si="59"/>
        <v>28120000</v>
      </c>
      <c r="Z223" s="91">
        <f t="shared" si="60"/>
        <v>2812000</v>
      </c>
      <c r="AA223" s="91">
        <f t="shared" si="61"/>
        <v>25308000</v>
      </c>
      <c r="AB223" s="106"/>
      <c r="AC223" s="93" t="s">
        <v>685</v>
      </c>
      <c r="AD223" s="79"/>
      <c r="AE223" s="91">
        <f t="shared" si="62"/>
        <v>0</v>
      </c>
      <c r="AF223" s="79"/>
      <c r="AG223" s="91">
        <f t="shared" si="63"/>
        <v>0</v>
      </c>
      <c r="AH223" s="79"/>
      <c r="AI223" s="91">
        <f t="shared" si="64"/>
        <v>0</v>
      </c>
      <c r="AJ223" s="79"/>
      <c r="AK223" s="91">
        <f t="shared" si="65"/>
        <v>0</v>
      </c>
      <c r="AL223" s="80"/>
      <c r="AM223" s="79">
        <v>15</v>
      </c>
      <c r="AN223" s="79">
        <v>64</v>
      </c>
    </row>
    <row r="224" spans="1:40" ht="36" customHeight="1">
      <c r="A224" s="79"/>
      <c r="B224" s="134" t="s">
        <v>311</v>
      </c>
      <c r="C224" s="79">
        <v>640028578</v>
      </c>
      <c r="D224" s="79"/>
      <c r="E224" s="144" t="s">
        <v>134</v>
      </c>
      <c r="F224" s="128" t="s">
        <v>421</v>
      </c>
      <c r="G224" s="79" t="s">
        <v>469</v>
      </c>
      <c r="H224" s="79">
        <v>1</v>
      </c>
      <c r="I224" s="79">
        <v>1</v>
      </c>
      <c r="J224" s="79">
        <v>16</v>
      </c>
      <c r="K224" s="79">
        <v>64</v>
      </c>
      <c r="L224" s="91">
        <f t="shared" si="55"/>
        <v>42.666666666666664</v>
      </c>
      <c r="M224" s="91">
        <f t="shared" si="51"/>
        <v>58.666666666666664</v>
      </c>
      <c r="N224" s="91">
        <f t="shared" si="56"/>
        <v>0.875</v>
      </c>
      <c r="O224" s="92">
        <f t="shared" si="57"/>
        <v>0.875</v>
      </c>
      <c r="P224" s="79">
        <v>14</v>
      </c>
      <c r="Q224" s="91">
        <f t="shared" si="66"/>
        <v>1</v>
      </c>
      <c r="R224" s="91">
        <f t="shared" si="66"/>
        <v>1</v>
      </c>
      <c r="S224" s="91">
        <f t="shared" si="52"/>
        <v>14</v>
      </c>
      <c r="T224" s="91">
        <f t="shared" si="53"/>
        <v>56</v>
      </c>
      <c r="U224" s="91">
        <f t="shared" si="54"/>
        <v>37.333333333333329</v>
      </c>
      <c r="V224" s="91">
        <f t="shared" si="58"/>
        <v>51.333333333333329</v>
      </c>
      <c r="W224" s="91"/>
      <c r="X224" s="91">
        <v>190000</v>
      </c>
      <c r="Y224" s="91">
        <f t="shared" si="59"/>
        <v>0</v>
      </c>
      <c r="Z224" s="91">
        <f t="shared" si="60"/>
        <v>0</v>
      </c>
      <c r="AA224" s="91">
        <f t="shared" si="61"/>
        <v>0</v>
      </c>
      <c r="AB224" s="106"/>
      <c r="AC224" s="93" t="s">
        <v>685</v>
      </c>
      <c r="AD224" s="79"/>
      <c r="AE224" s="91">
        <f t="shared" si="62"/>
        <v>0</v>
      </c>
      <c r="AF224" s="79"/>
      <c r="AG224" s="91">
        <f t="shared" si="63"/>
        <v>0</v>
      </c>
      <c r="AH224" s="79"/>
      <c r="AI224" s="91">
        <f t="shared" si="64"/>
        <v>0</v>
      </c>
      <c r="AJ224" s="79"/>
      <c r="AK224" s="91">
        <f t="shared" si="65"/>
        <v>0</v>
      </c>
      <c r="AL224" s="80"/>
      <c r="AM224" s="79">
        <v>14</v>
      </c>
      <c r="AN224" s="79">
        <v>80</v>
      </c>
    </row>
    <row r="225" spans="1:40" ht="36" customHeight="1">
      <c r="A225" s="79"/>
      <c r="B225" s="134" t="s">
        <v>311</v>
      </c>
      <c r="C225" s="79">
        <v>640028578</v>
      </c>
      <c r="D225" s="79">
        <v>9158610580</v>
      </c>
      <c r="E225" s="144" t="s">
        <v>134</v>
      </c>
      <c r="F225" s="128" t="s">
        <v>480</v>
      </c>
      <c r="G225" s="79">
        <v>7</v>
      </c>
      <c r="H225" s="79">
        <v>2</v>
      </c>
      <c r="I225" s="79">
        <v>0</v>
      </c>
      <c r="J225" s="79">
        <v>32</v>
      </c>
      <c r="K225" s="79">
        <v>0</v>
      </c>
      <c r="L225" s="91">
        <f t="shared" si="55"/>
        <v>0</v>
      </c>
      <c r="M225" s="91">
        <f t="shared" si="51"/>
        <v>32</v>
      </c>
      <c r="N225" s="91">
        <f t="shared" si="56"/>
        <v>0.8125</v>
      </c>
      <c r="O225" s="92">
        <f t="shared" si="57"/>
        <v>0.8125</v>
      </c>
      <c r="P225" s="79">
        <v>13</v>
      </c>
      <c r="Q225" s="91">
        <f t="shared" si="66"/>
        <v>2</v>
      </c>
      <c r="R225" s="91">
        <f t="shared" si="66"/>
        <v>0</v>
      </c>
      <c r="S225" s="91">
        <f t="shared" si="52"/>
        <v>26</v>
      </c>
      <c r="T225" s="91">
        <f t="shared" si="53"/>
        <v>0</v>
      </c>
      <c r="U225" s="91">
        <f t="shared" si="54"/>
        <v>0</v>
      </c>
      <c r="V225" s="91">
        <f t="shared" si="58"/>
        <v>26</v>
      </c>
      <c r="W225" s="91"/>
      <c r="X225" s="91">
        <v>190000</v>
      </c>
      <c r="Y225" s="91">
        <f t="shared" si="59"/>
        <v>0</v>
      </c>
      <c r="Z225" s="91">
        <f t="shared" si="60"/>
        <v>0</v>
      </c>
      <c r="AA225" s="91">
        <f t="shared" si="61"/>
        <v>0</v>
      </c>
      <c r="AB225" s="106"/>
      <c r="AC225" s="93" t="s">
        <v>685</v>
      </c>
      <c r="AD225" s="79"/>
      <c r="AE225" s="91">
        <f t="shared" si="62"/>
        <v>0</v>
      </c>
      <c r="AF225" s="79"/>
      <c r="AG225" s="91">
        <f t="shared" si="63"/>
        <v>0</v>
      </c>
      <c r="AH225" s="79"/>
      <c r="AI225" s="91">
        <f t="shared" si="64"/>
        <v>0</v>
      </c>
      <c r="AJ225" s="79"/>
      <c r="AK225" s="91">
        <f t="shared" si="65"/>
        <v>0</v>
      </c>
      <c r="AL225" s="80"/>
      <c r="AM225" s="79">
        <v>13</v>
      </c>
      <c r="AN225" s="79">
        <v>32</v>
      </c>
    </row>
    <row r="226" spans="1:40" ht="36" customHeight="1">
      <c r="A226" s="79"/>
      <c r="B226" s="134" t="s">
        <v>311</v>
      </c>
      <c r="C226" s="79"/>
      <c r="D226" s="79"/>
      <c r="E226" s="144" t="s">
        <v>134</v>
      </c>
      <c r="F226" s="128" t="s">
        <v>85</v>
      </c>
      <c r="G226" s="79" t="s">
        <v>479</v>
      </c>
      <c r="H226" s="79">
        <v>2</v>
      </c>
      <c r="I226" s="79">
        <v>0</v>
      </c>
      <c r="J226" s="79">
        <v>32</v>
      </c>
      <c r="K226" s="79">
        <v>0</v>
      </c>
      <c r="L226" s="91">
        <f t="shared" si="55"/>
        <v>0</v>
      </c>
      <c r="M226" s="91">
        <f t="shared" si="51"/>
        <v>32</v>
      </c>
      <c r="N226" s="91">
        <f t="shared" si="56"/>
        <v>0.8125</v>
      </c>
      <c r="O226" s="92">
        <f t="shared" si="57"/>
        <v>0.8125</v>
      </c>
      <c r="P226" s="79">
        <v>13</v>
      </c>
      <c r="Q226" s="91">
        <f t="shared" si="66"/>
        <v>2</v>
      </c>
      <c r="R226" s="91">
        <f t="shared" si="66"/>
        <v>0</v>
      </c>
      <c r="S226" s="91">
        <f t="shared" si="52"/>
        <v>26</v>
      </c>
      <c r="T226" s="91">
        <f t="shared" si="53"/>
        <v>0</v>
      </c>
      <c r="U226" s="91">
        <f t="shared" si="54"/>
        <v>0</v>
      </c>
      <c r="V226" s="91">
        <f t="shared" si="58"/>
        <v>26</v>
      </c>
      <c r="W226" s="91"/>
      <c r="X226" s="91">
        <v>190000</v>
      </c>
      <c r="Y226" s="91">
        <f t="shared" si="59"/>
        <v>0</v>
      </c>
      <c r="Z226" s="91">
        <f t="shared" si="60"/>
        <v>0</v>
      </c>
      <c r="AA226" s="91">
        <f t="shared" si="61"/>
        <v>0</v>
      </c>
      <c r="AB226" s="106"/>
      <c r="AC226" s="93" t="s">
        <v>685</v>
      </c>
      <c r="AD226" s="79"/>
      <c r="AE226" s="91">
        <f t="shared" si="62"/>
        <v>0</v>
      </c>
      <c r="AF226" s="79"/>
      <c r="AG226" s="91">
        <f t="shared" si="63"/>
        <v>0</v>
      </c>
      <c r="AH226" s="79"/>
      <c r="AI226" s="91">
        <f t="shared" si="64"/>
        <v>0</v>
      </c>
      <c r="AJ226" s="79"/>
      <c r="AK226" s="91">
        <f t="shared" si="65"/>
        <v>0</v>
      </c>
      <c r="AL226" s="80"/>
      <c r="AM226" s="79">
        <v>13</v>
      </c>
      <c r="AN226" s="79">
        <v>32</v>
      </c>
    </row>
    <row r="227" spans="1:40" s="86" customFormat="1" ht="36" customHeight="1">
      <c r="A227" s="84"/>
      <c r="B227" s="135" t="s">
        <v>300</v>
      </c>
      <c r="C227" s="84">
        <v>651834589</v>
      </c>
      <c r="D227" s="84">
        <v>9105476266</v>
      </c>
      <c r="E227" s="145" t="s">
        <v>134</v>
      </c>
      <c r="F227" s="129" t="s">
        <v>299</v>
      </c>
      <c r="G227" s="84">
        <v>30</v>
      </c>
      <c r="H227" s="84">
        <v>2</v>
      </c>
      <c r="I227" s="84">
        <v>0</v>
      </c>
      <c r="J227" s="84">
        <v>32</v>
      </c>
      <c r="K227" s="84">
        <v>0</v>
      </c>
      <c r="L227" s="94">
        <f t="shared" si="55"/>
        <v>0</v>
      </c>
      <c r="M227" s="94">
        <f t="shared" si="51"/>
        <v>32</v>
      </c>
      <c r="N227" s="94">
        <f t="shared" si="56"/>
        <v>0.9375</v>
      </c>
      <c r="O227" s="95">
        <f t="shared" si="57"/>
        <v>0.9375</v>
      </c>
      <c r="P227" s="84">
        <v>15</v>
      </c>
      <c r="Q227" s="94">
        <f t="shared" si="66"/>
        <v>2</v>
      </c>
      <c r="R227" s="94">
        <f t="shared" si="66"/>
        <v>0</v>
      </c>
      <c r="S227" s="94">
        <f t="shared" si="52"/>
        <v>30</v>
      </c>
      <c r="T227" s="94">
        <f t="shared" si="53"/>
        <v>0</v>
      </c>
      <c r="U227" s="94">
        <f t="shared" si="54"/>
        <v>0</v>
      </c>
      <c r="V227" s="94">
        <f t="shared" si="58"/>
        <v>30</v>
      </c>
      <c r="W227" s="94">
        <v>95</v>
      </c>
      <c r="X227" s="94">
        <v>190000</v>
      </c>
      <c r="Y227" s="94">
        <f t="shared" si="59"/>
        <v>20900000</v>
      </c>
      <c r="Z227" s="94">
        <f t="shared" si="60"/>
        <v>2090000</v>
      </c>
      <c r="AA227" s="94">
        <f t="shared" si="61"/>
        <v>18810000</v>
      </c>
      <c r="AB227" s="107"/>
      <c r="AC227" s="96" t="s">
        <v>685</v>
      </c>
      <c r="AD227" s="84">
        <v>5</v>
      </c>
      <c r="AE227" s="94">
        <f t="shared" si="62"/>
        <v>2850000</v>
      </c>
      <c r="AF227" s="84"/>
      <c r="AG227" s="94">
        <f t="shared" si="63"/>
        <v>0</v>
      </c>
      <c r="AH227" s="84"/>
      <c r="AI227" s="94">
        <f t="shared" si="64"/>
        <v>0</v>
      </c>
      <c r="AJ227" s="84"/>
      <c r="AK227" s="94">
        <f t="shared" si="65"/>
        <v>0</v>
      </c>
      <c r="AL227" s="85"/>
      <c r="AM227" s="84">
        <v>15</v>
      </c>
      <c r="AN227" s="84">
        <v>32</v>
      </c>
    </row>
    <row r="228" spans="1:40" s="86" customFormat="1" ht="36" customHeight="1">
      <c r="A228" s="84"/>
      <c r="B228" s="135" t="s">
        <v>300</v>
      </c>
      <c r="C228" s="84">
        <v>651834589</v>
      </c>
      <c r="D228" s="84"/>
      <c r="E228" s="145" t="s">
        <v>134</v>
      </c>
      <c r="F228" s="129" t="s">
        <v>308</v>
      </c>
      <c r="G228" s="84">
        <v>23</v>
      </c>
      <c r="H228" s="84">
        <v>2</v>
      </c>
      <c r="I228" s="84">
        <v>0</v>
      </c>
      <c r="J228" s="84">
        <v>32</v>
      </c>
      <c r="K228" s="84">
        <v>0</v>
      </c>
      <c r="L228" s="94">
        <f t="shared" si="55"/>
        <v>0</v>
      </c>
      <c r="M228" s="94">
        <f t="shared" si="51"/>
        <v>32</v>
      </c>
      <c r="N228" s="94">
        <f t="shared" si="56"/>
        <v>1</v>
      </c>
      <c r="O228" s="95">
        <f t="shared" si="57"/>
        <v>1</v>
      </c>
      <c r="P228" s="84">
        <v>16</v>
      </c>
      <c r="Q228" s="94">
        <f t="shared" si="66"/>
        <v>2</v>
      </c>
      <c r="R228" s="94">
        <f t="shared" si="66"/>
        <v>0</v>
      </c>
      <c r="S228" s="94">
        <f t="shared" si="52"/>
        <v>32</v>
      </c>
      <c r="T228" s="94">
        <f t="shared" si="53"/>
        <v>0</v>
      </c>
      <c r="U228" s="94">
        <f t="shared" si="54"/>
        <v>0</v>
      </c>
      <c r="V228" s="94">
        <f t="shared" si="58"/>
        <v>32</v>
      </c>
      <c r="W228" s="94"/>
      <c r="X228" s="94">
        <v>190000</v>
      </c>
      <c r="Y228" s="94">
        <f t="shared" si="59"/>
        <v>0</v>
      </c>
      <c r="Z228" s="94">
        <f t="shared" si="60"/>
        <v>0</v>
      </c>
      <c r="AA228" s="94">
        <f t="shared" si="61"/>
        <v>0</v>
      </c>
      <c r="AB228" s="107"/>
      <c r="AC228" s="96" t="s">
        <v>685</v>
      </c>
      <c r="AD228" s="84"/>
      <c r="AE228" s="94">
        <f t="shared" si="62"/>
        <v>0</v>
      </c>
      <c r="AF228" s="84"/>
      <c r="AG228" s="94">
        <f t="shared" si="63"/>
        <v>0</v>
      </c>
      <c r="AH228" s="84"/>
      <c r="AI228" s="94">
        <f t="shared" si="64"/>
        <v>0</v>
      </c>
      <c r="AJ228" s="84"/>
      <c r="AK228" s="94">
        <f t="shared" si="65"/>
        <v>0</v>
      </c>
      <c r="AL228" s="85"/>
      <c r="AM228" s="84">
        <v>16</v>
      </c>
      <c r="AN228" s="84">
        <v>32</v>
      </c>
    </row>
    <row r="229" spans="1:40" s="86" customFormat="1" ht="36" customHeight="1">
      <c r="A229" s="84"/>
      <c r="B229" s="135" t="s">
        <v>300</v>
      </c>
      <c r="C229" s="84">
        <v>651834589</v>
      </c>
      <c r="D229" s="84"/>
      <c r="E229" s="145" t="s">
        <v>134</v>
      </c>
      <c r="F229" s="129" t="s">
        <v>309</v>
      </c>
      <c r="G229" s="84">
        <v>10</v>
      </c>
      <c r="H229" s="84">
        <v>1</v>
      </c>
      <c r="I229" s="84">
        <v>1</v>
      </c>
      <c r="J229" s="84">
        <v>16</v>
      </c>
      <c r="K229" s="84">
        <v>32</v>
      </c>
      <c r="L229" s="94">
        <f t="shared" si="55"/>
        <v>21.333333333333332</v>
      </c>
      <c r="M229" s="94">
        <f t="shared" si="51"/>
        <v>37.333333333333329</v>
      </c>
      <c r="N229" s="94">
        <f t="shared" si="56"/>
        <v>0.875</v>
      </c>
      <c r="O229" s="95">
        <f t="shared" si="57"/>
        <v>0.875</v>
      </c>
      <c r="P229" s="84">
        <v>14</v>
      </c>
      <c r="Q229" s="94">
        <f t="shared" si="66"/>
        <v>1</v>
      </c>
      <c r="R229" s="94">
        <f t="shared" si="66"/>
        <v>1</v>
      </c>
      <c r="S229" s="94">
        <f t="shared" si="52"/>
        <v>14</v>
      </c>
      <c r="T229" s="94">
        <f t="shared" si="53"/>
        <v>28</v>
      </c>
      <c r="U229" s="94">
        <f t="shared" si="54"/>
        <v>18.666666666666664</v>
      </c>
      <c r="V229" s="94">
        <f t="shared" si="58"/>
        <v>32.666666666666664</v>
      </c>
      <c r="W229" s="94"/>
      <c r="X229" s="94">
        <v>190000</v>
      </c>
      <c r="Y229" s="94">
        <f t="shared" si="59"/>
        <v>0</v>
      </c>
      <c r="Z229" s="94">
        <f t="shared" si="60"/>
        <v>0</v>
      </c>
      <c r="AA229" s="94">
        <f t="shared" si="61"/>
        <v>0</v>
      </c>
      <c r="AB229" s="107"/>
      <c r="AC229" s="96" t="s">
        <v>685</v>
      </c>
      <c r="AD229" s="84"/>
      <c r="AE229" s="94">
        <f t="shared" si="62"/>
        <v>0</v>
      </c>
      <c r="AF229" s="84"/>
      <c r="AG229" s="94">
        <f t="shared" si="63"/>
        <v>0</v>
      </c>
      <c r="AH229" s="84"/>
      <c r="AI229" s="94">
        <f t="shared" si="64"/>
        <v>0</v>
      </c>
      <c r="AJ229" s="84"/>
      <c r="AK229" s="94">
        <f t="shared" si="65"/>
        <v>0</v>
      </c>
      <c r="AL229" s="85"/>
      <c r="AM229" s="84">
        <v>14</v>
      </c>
      <c r="AN229" s="84">
        <v>48</v>
      </c>
    </row>
    <row r="230" spans="1:40" s="86" customFormat="1" ht="36" customHeight="1">
      <c r="A230" s="84"/>
      <c r="B230" s="135" t="s">
        <v>300</v>
      </c>
      <c r="C230" s="84">
        <v>651834589</v>
      </c>
      <c r="D230" s="84"/>
      <c r="E230" s="145" t="s">
        <v>134</v>
      </c>
      <c r="F230" s="129" t="s">
        <v>79</v>
      </c>
      <c r="G230" s="84">
        <v>5</v>
      </c>
      <c r="H230" s="84">
        <v>0</v>
      </c>
      <c r="I230" s="84">
        <v>2</v>
      </c>
      <c r="J230" s="84">
        <v>0</v>
      </c>
      <c r="K230" s="84">
        <v>240</v>
      </c>
      <c r="L230" s="94">
        <f t="shared" si="55"/>
        <v>160</v>
      </c>
      <c r="M230" s="94">
        <f t="shared" si="51"/>
        <v>160</v>
      </c>
      <c r="N230" s="94">
        <f t="shared" si="56"/>
        <v>0</v>
      </c>
      <c r="O230" s="95">
        <f t="shared" si="57"/>
        <v>0</v>
      </c>
      <c r="P230" s="84"/>
      <c r="Q230" s="94">
        <f t="shared" si="66"/>
        <v>0</v>
      </c>
      <c r="R230" s="94">
        <f t="shared" si="66"/>
        <v>2</v>
      </c>
      <c r="S230" s="94">
        <f t="shared" si="52"/>
        <v>0</v>
      </c>
      <c r="T230" s="94">
        <f t="shared" si="53"/>
        <v>0</v>
      </c>
      <c r="U230" s="94">
        <f t="shared" si="54"/>
        <v>0</v>
      </c>
      <c r="V230" s="94">
        <f t="shared" si="58"/>
        <v>0</v>
      </c>
      <c r="W230" s="94"/>
      <c r="X230" s="94">
        <v>190000</v>
      </c>
      <c r="Y230" s="94">
        <f t="shared" si="59"/>
        <v>0</v>
      </c>
      <c r="Z230" s="94">
        <f t="shared" si="60"/>
        <v>0</v>
      </c>
      <c r="AA230" s="94">
        <f t="shared" si="61"/>
        <v>0</v>
      </c>
      <c r="AB230" s="107"/>
      <c r="AC230" s="96" t="s">
        <v>685</v>
      </c>
      <c r="AD230" s="84"/>
      <c r="AE230" s="94">
        <f t="shared" si="62"/>
        <v>0</v>
      </c>
      <c r="AF230" s="84"/>
      <c r="AG230" s="94">
        <f t="shared" si="63"/>
        <v>0</v>
      </c>
      <c r="AH230" s="84"/>
      <c r="AI230" s="94">
        <f t="shared" si="64"/>
        <v>0</v>
      </c>
      <c r="AJ230" s="84"/>
      <c r="AK230" s="94">
        <f t="shared" si="65"/>
        <v>0</v>
      </c>
      <c r="AL230" s="85"/>
      <c r="AM230" s="84">
        <v>5</v>
      </c>
      <c r="AN230" s="84">
        <v>240</v>
      </c>
    </row>
    <row r="231" spans="1:40" ht="36" customHeight="1">
      <c r="A231" s="79"/>
      <c r="B231" s="134" t="s">
        <v>232</v>
      </c>
      <c r="C231" s="79">
        <v>651806526</v>
      </c>
      <c r="D231" s="79">
        <v>9155617305</v>
      </c>
      <c r="E231" s="144" t="s">
        <v>134</v>
      </c>
      <c r="F231" s="128" t="s">
        <v>358</v>
      </c>
      <c r="G231" s="79">
        <v>30</v>
      </c>
      <c r="H231" s="79">
        <v>2</v>
      </c>
      <c r="I231" s="79">
        <v>1</v>
      </c>
      <c r="J231" s="79">
        <v>32</v>
      </c>
      <c r="K231" s="79">
        <v>32</v>
      </c>
      <c r="L231" s="91">
        <f t="shared" si="55"/>
        <v>21.333333333333332</v>
      </c>
      <c r="M231" s="91">
        <f t="shared" si="51"/>
        <v>53.333333333333329</v>
      </c>
      <c r="N231" s="91">
        <f t="shared" si="56"/>
        <v>0.875</v>
      </c>
      <c r="O231" s="92">
        <f t="shared" si="57"/>
        <v>0.875</v>
      </c>
      <c r="P231" s="79">
        <v>14</v>
      </c>
      <c r="Q231" s="91">
        <f t="shared" si="66"/>
        <v>2</v>
      </c>
      <c r="R231" s="91">
        <f t="shared" si="66"/>
        <v>1</v>
      </c>
      <c r="S231" s="91">
        <f t="shared" si="52"/>
        <v>28</v>
      </c>
      <c r="T231" s="91">
        <f t="shared" si="53"/>
        <v>28</v>
      </c>
      <c r="U231" s="91">
        <f t="shared" si="54"/>
        <v>18.666666666666664</v>
      </c>
      <c r="V231" s="91">
        <f t="shared" si="58"/>
        <v>46.666666666666664</v>
      </c>
      <c r="W231" s="91">
        <v>82</v>
      </c>
      <c r="X231" s="91">
        <v>190000</v>
      </c>
      <c r="Y231" s="91">
        <f t="shared" si="59"/>
        <v>15580000</v>
      </c>
      <c r="Z231" s="91">
        <f t="shared" si="60"/>
        <v>1558000</v>
      </c>
      <c r="AA231" s="91">
        <f t="shared" si="61"/>
        <v>14022000</v>
      </c>
      <c r="AB231" s="106"/>
      <c r="AC231" s="93" t="s">
        <v>685</v>
      </c>
      <c r="AD231" s="79"/>
      <c r="AE231" s="91">
        <f t="shared" si="62"/>
        <v>0</v>
      </c>
      <c r="AF231" s="79"/>
      <c r="AG231" s="91">
        <f t="shared" si="63"/>
        <v>0</v>
      </c>
      <c r="AH231" s="79"/>
      <c r="AI231" s="91">
        <f t="shared" si="64"/>
        <v>0</v>
      </c>
      <c r="AJ231" s="79"/>
      <c r="AK231" s="91">
        <f t="shared" si="65"/>
        <v>0</v>
      </c>
      <c r="AL231" s="80"/>
      <c r="AM231" s="79">
        <v>14</v>
      </c>
      <c r="AN231" s="79">
        <v>64</v>
      </c>
    </row>
    <row r="232" spans="1:40" ht="36" customHeight="1">
      <c r="A232" s="79"/>
      <c r="B232" s="134" t="s">
        <v>232</v>
      </c>
      <c r="C232" s="79">
        <v>651806526</v>
      </c>
      <c r="D232" s="79"/>
      <c r="E232" s="144" t="s">
        <v>134</v>
      </c>
      <c r="F232" s="128" t="s">
        <v>359</v>
      </c>
      <c r="G232" s="79">
        <v>14</v>
      </c>
      <c r="H232" s="79">
        <v>1</v>
      </c>
      <c r="I232" s="79">
        <v>1</v>
      </c>
      <c r="J232" s="79">
        <v>16</v>
      </c>
      <c r="K232" s="79">
        <v>32</v>
      </c>
      <c r="L232" s="91">
        <f t="shared" si="55"/>
        <v>21.333333333333332</v>
      </c>
      <c r="M232" s="91">
        <f t="shared" si="51"/>
        <v>37.333333333333329</v>
      </c>
      <c r="N232" s="91">
        <f t="shared" si="56"/>
        <v>0.9375</v>
      </c>
      <c r="O232" s="92">
        <f t="shared" si="57"/>
        <v>0.9375</v>
      </c>
      <c r="P232" s="79">
        <v>15</v>
      </c>
      <c r="Q232" s="91">
        <f t="shared" si="66"/>
        <v>1</v>
      </c>
      <c r="R232" s="91">
        <f t="shared" si="66"/>
        <v>1</v>
      </c>
      <c r="S232" s="91">
        <f t="shared" si="52"/>
        <v>15</v>
      </c>
      <c r="T232" s="91">
        <f t="shared" si="53"/>
        <v>30</v>
      </c>
      <c r="U232" s="91">
        <f t="shared" si="54"/>
        <v>20</v>
      </c>
      <c r="V232" s="91">
        <f t="shared" si="58"/>
        <v>35</v>
      </c>
      <c r="W232" s="91"/>
      <c r="X232" s="91">
        <v>190000</v>
      </c>
      <c r="Y232" s="91">
        <f t="shared" si="59"/>
        <v>0</v>
      </c>
      <c r="Z232" s="91">
        <f t="shared" si="60"/>
        <v>0</v>
      </c>
      <c r="AA232" s="91">
        <f t="shared" si="61"/>
        <v>0</v>
      </c>
      <c r="AB232" s="106"/>
      <c r="AC232" s="93" t="s">
        <v>685</v>
      </c>
      <c r="AD232" s="79"/>
      <c r="AE232" s="91">
        <f t="shared" si="62"/>
        <v>0</v>
      </c>
      <c r="AF232" s="79"/>
      <c r="AG232" s="91">
        <f t="shared" si="63"/>
        <v>0</v>
      </c>
      <c r="AH232" s="79"/>
      <c r="AI232" s="91">
        <f t="shared" si="64"/>
        <v>0</v>
      </c>
      <c r="AJ232" s="79"/>
      <c r="AK232" s="91">
        <f t="shared" si="65"/>
        <v>0</v>
      </c>
      <c r="AL232" s="80"/>
      <c r="AM232" s="79">
        <v>15</v>
      </c>
      <c r="AN232" s="79">
        <v>48</v>
      </c>
    </row>
    <row r="233" spans="1:40" s="86" customFormat="1" ht="36" customHeight="1">
      <c r="A233" s="84"/>
      <c r="B233" s="135" t="s">
        <v>297</v>
      </c>
      <c r="C233" s="84">
        <v>652258913</v>
      </c>
      <c r="D233" s="84" t="s">
        <v>404</v>
      </c>
      <c r="E233" s="145" t="s">
        <v>134</v>
      </c>
      <c r="F233" s="129" t="s">
        <v>296</v>
      </c>
      <c r="G233" s="84">
        <v>8</v>
      </c>
      <c r="H233" s="84">
        <v>2</v>
      </c>
      <c r="I233" s="84">
        <v>0</v>
      </c>
      <c r="J233" s="84">
        <v>32</v>
      </c>
      <c r="K233" s="84">
        <v>0</v>
      </c>
      <c r="L233" s="94">
        <f t="shared" si="55"/>
        <v>0</v>
      </c>
      <c r="M233" s="94">
        <f t="shared" si="51"/>
        <v>32</v>
      </c>
      <c r="N233" s="94">
        <f t="shared" si="56"/>
        <v>0.6875</v>
      </c>
      <c r="O233" s="95">
        <f t="shared" si="57"/>
        <v>0.6875</v>
      </c>
      <c r="P233" s="84">
        <v>11</v>
      </c>
      <c r="Q233" s="94">
        <f t="shared" si="66"/>
        <v>2</v>
      </c>
      <c r="R233" s="94">
        <f t="shared" si="66"/>
        <v>0</v>
      </c>
      <c r="S233" s="94">
        <f t="shared" si="52"/>
        <v>22</v>
      </c>
      <c r="T233" s="94">
        <f t="shared" si="53"/>
        <v>0</v>
      </c>
      <c r="U233" s="94">
        <f t="shared" si="54"/>
        <v>0</v>
      </c>
      <c r="V233" s="94">
        <f t="shared" si="58"/>
        <v>22</v>
      </c>
      <c r="W233" s="94">
        <f>V233</f>
        <v>22</v>
      </c>
      <c r="X233" s="94">
        <v>190000</v>
      </c>
      <c r="Y233" s="94">
        <f t="shared" si="59"/>
        <v>4180000</v>
      </c>
      <c r="Z233" s="94">
        <f t="shared" si="60"/>
        <v>418000</v>
      </c>
      <c r="AA233" s="94">
        <f t="shared" si="61"/>
        <v>3762000</v>
      </c>
      <c r="AB233" s="107"/>
      <c r="AC233" s="96" t="s">
        <v>685</v>
      </c>
      <c r="AD233" s="84"/>
      <c r="AE233" s="94">
        <f t="shared" si="62"/>
        <v>0</v>
      </c>
      <c r="AF233" s="84"/>
      <c r="AG233" s="94">
        <f t="shared" si="63"/>
        <v>0</v>
      </c>
      <c r="AH233" s="84"/>
      <c r="AI233" s="94">
        <f t="shared" si="64"/>
        <v>0</v>
      </c>
      <c r="AJ233" s="84"/>
      <c r="AK233" s="94">
        <f t="shared" si="65"/>
        <v>0</v>
      </c>
      <c r="AL233" s="85"/>
      <c r="AM233" s="84">
        <v>11</v>
      </c>
      <c r="AN233" s="84">
        <v>32</v>
      </c>
    </row>
    <row r="234" spans="1:40" ht="36" customHeight="1">
      <c r="A234" s="79"/>
      <c r="B234" s="134" t="s">
        <v>193</v>
      </c>
      <c r="C234" s="79">
        <v>651821355</v>
      </c>
      <c r="D234" s="79">
        <v>9155610700</v>
      </c>
      <c r="E234" s="144" t="s">
        <v>134</v>
      </c>
      <c r="F234" s="128" t="s">
        <v>192</v>
      </c>
      <c r="G234" s="79">
        <v>11</v>
      </c>
      <c r="H234" s="79">
        <v>2</v>
      </c>
      <c r="I234" s="79">
        <v>0</v>
      </c>
      <c r="J234" s="79">
        <v>32</v>
      </c>
      <c r="K234" s="79">
        <v>0</v>
      </c>
      <c r="L234" s="91">
        <f t="shared" si="55"/>
        <v>0</v>
      </c>
      <c r="M234" s="91">
        <f t="shared" si="51"/>
        <v>32</v>
      </c>
      <c r="N234" s="91">
        <f t="shared" si="56"/>
        <v>0.4375</v>
      </c>
      <c r="O234" s="92">
        <f t="shared" si="57"/>
        <v>0.4375</v>
      </c>
      <c r="P234" s="79">
        <v>7</v>
      </c>
      <c r="Q234" s="91">
        <f t="shared" si="66"/>
        <v>2</v>
      </c>
      <c r="R234" s="91">
        <f t="shared" si="66"/>
        <v>0</v>
      </c>
      <c r="S234" s="91">
        <f t="shared" si="52"/>
        <v>14</v>
      </c>
      <c r="T234" s="91">
        <f t="shared" si="53"/>
        <v>0</v>
      </c>
      <c r="U234" s="91">
        <f t="shared" si="54"/>
        <v>0</v>
      </c>
      <c r="V234" s="91">
        <f t="shared" si="58"/>
        <v>14</v>
      </c>
      <c r="W234" s="91">
        <f>SUM(V234:V239)</f>
        <v>78</v>
      </c>
      <c r="X234" s="91">
        <v>190000</v>
      </c>
      <c r="Y234" s="91">
        <f t="shared" si="59"/>
        <v>14820000</v>
      </c>
      <c r="Z234" s="91">
        <f t="shared" si="60"/>
        <v>1482000</v>
      </c>
      <c r="AA234" s="91">
        <f t="shared" si="61"/>
        <v>13338000</v>
      </c>
      <c r="AB234" s="106"/>
      <c r="AC234" s="93" t="s">
        <v>685</v>
      </c>
      <c r="AD234" s="79"/>
      <c r="AE234" s="91">
        <f t="shared" si="62"/>
        <v>0</v>
      </c>
      <c r="AF234" s="79"/>
      <c r="AG234" s="91">
        <f t="shared" si="63"/>
        <v>0</v>
      </c>
      <c r="AH234" s="79"/>
      <c r="AI234" s="91">
        <f t="shared" si="64"/>
        <v>0</v>
      </c>
      <c r="AJ234" s="79"/>
      <c r="AK234" s="91">
        <f t="shared" si="65"/>
        <v>0</v>
      </c>
      <c r="AL234" s="80"/>
      <c r="AM234" s="79">
        <v>7</v>
      </c>
      <c r="AN234" s="79">
        <v>32</v>
      </c>
    </row>
    <row r="235" spans="1:40" ht="36" customHeight="1">
      <c r="A235" s="79"/>
      <c r="B235" s="134" t="s">
        <v>193</v>
      </c>
      <c r="C235" s="79">
        <v>651821355</v>
      </c>
      <c r="D235" s="79"/>
      <c r="E235" s="144" t="s">
        <v>134</v>
      </c>
      <c r="F235" s="128" t="s">
        <v>194</v>
      </c>
      <c r="G235" s="79">
        <v>6</v>
      </c>
      <c r="H235" s="79">
        <v>2</v>
      </c>
      <c r="I235" s="79">
        <v>0</v>
      </c>
      <c r="J235" s="79">
        <v>32</v>
      </c>
      <c r="K235" s="79">
        <v>0</v>
      </c>
      <c r="L235" s="91">
        <f t="shared" si="55"/>
        <v>0</v>
      </c>
      <c r="M235" s="91">
        <f t="shared" si="51"/>
        <v>32</v>
      </c>
      <c r="N235" s="91">
        <f t="shared" si="56"/>
        <v>0.375</v>
      </c>
      <c r="O235" s="92">
        <f t="shared" si="57"/>
        <v>0.375</v>
      </c>
      <c r="P235" s="79">
        <v>6</v>
      </c>
      <c r="Q235" s="91">
        <f t="shared" si="66"/>
        <v>2</v>
      </c>
      <c r="R235" s="91">
        <f t="shared" si="66"/>
        <v>0</v>
      </c>
      <c r="S235" s="91">
        <f t="shared" si="52"/>
        <v>12</v>
      </c>
      <c r="T235" s="91">
        <f t="shared" si="53"/>
        <v>0</v>
      </c>
      <c r="U235" s="91">
        <f t="shared" si="54"/>
        <v>0</v>
      </c>
      <c r="V235" s="91">
        <f t="shared" si="58"/>
        <v>12</v>
      </c>
      <c r="W235" s="91"/>
      <c r="X235" s="91">
        <v>190000</v>
      </c>
      <c r="Y235" s="91">
        <f t="shared" si="59"/>
        <v>0</v>
      </c>
      <c r="Z235" s="91">
        <f t="shared" si="60"/>
        <v>0</v>
      </c>
      <c r="AA235" s="91">
        <f t="shared" si="61"/>
        <v>0</v>
      </c>
      <c r="AB235" s="106"/>
      <c r="AC235" s="93" t="s">
        <v>685</v>
      </c>
      <c r="AD235" s="79"/>
      <c r="AE235" s="91">
        <f t="shared" si="62"/>
        <v>0</v>
      </c>
      <c r="AF235" s="79"/>
      <c r="AG235" s="91">
        <f t="shared" si="63"/>
        <v>0</v>
      </c>
      <c r="AH235" s="79"/>
      <c r="AI235" s="91">
        <f t="shared" si="64"/>
        <v>0</v>
      </c>
      <c r="AJ235" s="79"/>
      <c r="AK235" s="91">
        <f t="shared" si="65"/>
        <v>0</v>
      </c>
      <c r="AL235" s="80"/>
      <c r="AM235" s="79">
        <v>6</v>
      </c>
      <c r="AN235" s="79">
        <v>32</v>
      </c>
    </row>
    <row r="236" spans="1:40" ht="36" customHeight="1">
      <c r="A236" s="79"/>
      <c r="B236" s="134" t="s">
        <v>193</v>
      </c>
      <c r="C236" s="79">
        <v>651821355</v>
      </c>
      <c r="D236" s="79"/>
      <c r="E236" s="144" t="s">
        <v>134</v>
      </c>
      <c r="F236" s="128" t="s">
        <v>195</v>
      </c>
      <c r="G236" s="79">
        <v>11</v>
      </c>
      <c r="H236" s="79">
        <v>0</v>
      </c>
      <c r="I236" s="79">
        <v>1</v>
      </c>
      <c r="J236" s="79">
        <v>0</v>
      </c>
      <c r="K236" s="79">
        <v>64</v>
      </c>
      <c r="L236" s="91">
        <f t="shared" si="55"/>
        <v>42.666666666666664</v>
      </c>
      <c r="M236" s="91">
        <f t="shared" si="51"/>
        <v>42.666666666666664</v>
      </c>
      <c r="N236" s="91">
        <f t="shared" si="56"/>
        <v>0.25</v>
      </c>
      <c r="O236" s="92">
        <f t="shared" si="57"/>
        <v>0.25</v>
      </c>
      <c r="P236" s="79">
        <v>4</v>
      </c>
      <c r="Q236" s="91">
        <f t="shared" si="66"/>
        <v>0</v>
      </c>
      <c r="R236" s="91">
        <f t="shared" si="66"/>
        <v>1</v>
      </c>
      <c r="S236" s="91">
        <f t="shared" si="52"/>
        <v>0</v>
      </c>
      <c r="T236" s="91">
        <f t="shared" si="53"/>
        <v>16</v>
      </c>
      <c r="U236" s="91">
        <f t="shared" si="54"/>
        <v>10.666666666666666</v>
      </c>
      <c r="V236" s="91">
        <f t="shared" si="58"/>
        <v>10.666666666666666</v>
      </c>
      <c r="W236" s="91"/>
      <c r="X236" s="91">
        <v>190000</v>
      </c>
      <c r="Y236" s="91">
        <f t="shared" si="59"/>
        <v>0</v>
      </c>
      <c r="Z236" s="91">
        <f t="shared" si="60"/>
        <v>0</v>
      </c>
      <c r="AA236" s="91">
        <f t="shared" si="61"/>
        <v>0</v>
      </c>
      <c r="AB236" s="106"/>
      <c r="AC236" s="93" t="s">
        <v>685</v>
      </c>
      <c r="AD236" s="79"/>
      <c r="AE236" s="91">
        <f t="shared" si="62"/>
        <v>0</v>
      </c>
      <c r="AF236" s="79"/>
      <c r="AG236" s="91">
        <f t="shared" si="63"/>
        <v>0</v>
      </c>
      <c r="AH236" s="79"/>
      <c r="AI236" s="91">
        <f t="shared" si="64"/>
        <v>0</v>
      </c>
      <c r="AJ236" s="79"/>
      <c r="AK236" s="91">
        <f t="shared" si="65"/>
        <v>0</v>
      </c>
      <c r="AL236" s="80"/>
      <c r="AM236" s="79">
        <v>0</v>
      </c>
      <c r="AN236" s="79">
        <v>64</v>
      </c>
    </row>
    <row r="237" spans="1:40" ht="36" customHeight="1">
      <c r="A237" s="79"/>
      <c r="B237" s="134" t="s">
        <v>193</v>
      </c>
      <c r="C237" s="79">
        <v>651821355</v>
      </c>
      <c r="D237" s="79"/>
      <c r="E237" s="144" t="s">
        <v>134</v>
      </c>
      <c r="F237" s="128" t="s">
        <v>197</v>
      </c>
      <c r="G237" s="79">
        <v>11</v>
      </c>
      <c r="H237" s="79">
        <v>2</v>
      </c>
      <c r="I237" s="79">
        <v>0</v>
      </c>
      <c r="J237" s="79">
        <v>32</v>
      </c>
      <c r="K237" s="79">
        <v>0</v>
      </c>
      <c r="L237" s="91">
        <f t="shared" si="55"/>
        <v>0</v>
      </c>
      <c r="M237" s="91">
        <f t="shared" si="51"/>
        <v>32</v>
      </c>
      <c r="N237" s="91">
        <f t="shared" si="56"/>
        <v>0.625</v>
      </c>
      <c r="O237" s="92">
        <f t="shared" si="57"/>
        <v>0.625</v>
      </c>
      <c r="P237" s="79">
        <v>10</v>
      </c>
      <c r="Q237" s="91">
        <f t="shared" si="66"/>
        <v>2</v>
      </c>
      <c r="R237" s="91">
        <f t="shared" si="66"/>
        <v>0</v>
      </c>
      <c r="S237" s="91">
        <f t="shared" si="52"/>
        <v>20</v>
      </c>
      <c r="T237" s="91">
        <f t="shared" si="53"/>
        <v>0</v>
      </c>
      <c r="U237" s="91">
        <f t="shared" si="54"/>
        <v>0</v>
      </c>
      <c r="V237" s="91">
        <f t="shared" si="58"/>
        <v>20</v>
      </c>
      <c r="W237" s="91"/>
      <c r="X237" s="91">
        <v>190000</v>
      </c>
      <c r="Y237" s="91">
        <f t="shared" si="59"/>
        <v>0</v>
      </c>
      <c r="Z237" s="91">
        <f t="shared" si="60"/>
        <v>0</v>
      </c>
      <c r="AA237" s="91">
        <f t="shared" si="61"/>
        <v>0</v>
      </c>
      <c r="AB237" s="106"/>
      <c r="AC237" s="93" t="s">
        <v>685</v>
      </c>
      <c r="AD237" s="79"/>
      <c r="AE237" s="91">
        <f t="shared" si="62"/>
        <v>0</v>
      </c>
      <c r="AF237" s="79"/>
      <c r="AG237" s="91">
        <f t="shared" si="63"/>
        <v>0</v>
      </c>
      <c r="AH237" s="79"/>
      <c r="AI237" s="91">
        <f t="shared" si="64"/>
        <v>0</v>
      </c>
      <c r="AJ237" s="79"/>
      <c r="AK237" s="91">
        <f t="shared" si="65"/>
        <v>0</v>
      </c>
      <c r="AL237" s="80"/>
      <c r="AM237" s="79">
        <v>10</v>
      </c>
      <c r="AN237" s="79">
        <v>32</v>
      </c>
    </row>
    <row r="238" spans="1:40" ht="36" customHeight="1">
      <c r="A238" s="79"/>
      <c r="B238" s="134" t="s">
        <v>193</v>
      </c>
      <c r="C238" s="79">
        <v>651821355</v>
      </c>
      <c r="D238" s="79"/>
      <c r="E238" s="144" t="s">
        <v>134</v>
      </c>
      <c r="F238" s="128" t="s">
        <v>198</v>
      </c>
      <c r="G238" s="79">
        <v>6</v>
      </c>
      <c r="H238" s="79">
        <v>0</v>
      </c>
      <c r="I238" s="79">
        <v>1</v>
      </c>
      <c r="J238" s="79">
        <v>0</v>
      </c>
      <c r="K238" s="79">
        <v>64</v>
      </c>
      <c r="L238" s="91">
        <f t="shared" si="55"/>
        <v>42.666666666666664</v>
      </c>
      <c r="M238" s="91">
        <f t="shared" si="51"/>
        <v>42.666666666666664</v>
      </c>
      <c r="N238" s="91">
        <f t="shared" si="56"/>
        <v>0.25</v>
      </c>
      <c r="O238" s="92">
        <f t="shared" si="57"/>
        <v>0.25</v>
      </c>
      <c r="P238" s="79">
        <v>4</v>
      </c>
      <c r="Q238" s="91">
        <f t="shared" si="66"/>
        <v>0</v>
      </c>
      <c r="R238" s="91">
        <f t="shared" si="66"/>
        <v>1</v>
      </c>
      <c r="S238" s="91">
        <f t="shared" si="52"/>
        <v>0</v>
      </c>
      <c r="T238" s="91">
        <f t="shared" si="53"/>
        <v>16</v>
      </c>
      <c r="U238" s="91">
        <f t="shared" si="54"/>
        <v>10.666666666666666</v>
      </c>
      <c r="V238" s="91">
        <f t="shared" si="58"/>
        <v>10.666666666666666</v>
      </c>
      <c r="W238" s="91"/>
      <c r="X238" s="91">
        <v>190000</v>
      </c>
      <c r="Y238" s="91">
        <f t="shared" si="59"/>
        <v>0</v>
      </c>
      <c r="Z238" s="91">
        <f t="shared" si="60"/>
        <v>0</v>
      </c>
      <c r="AA238" s="91">
        <f t="shared" si="61"/>
        <v>0</v>
      </c>
      <c r="AB238" s="106"/>
      <c r="AC238" s="93" t="s">
        <v>685</v>
      </c>
      <c r="AD238" s="79"/>
      <c r="AE238" s="91">
        <f t="shared" si="62"/>
        <v>0</v>
      </c>
      <c r="AF238" s="79"/>
      <c r="AG238" s="91">
        <f t="shared" si="63"/>
        <v>0</v>
      </c>
      <c r="AH238" s="79"/>
      <c r="AI238" s="91">
        <f t="shared" si="64"/>
        <v>0</v>
      </c>
      <c r="AJ238" s="79"/>
      <c r="AK238" s="91">
        <f t="shared" si="65"/>
        <v>0</v>
      </c>
      <c r="AL238" s="80"/>
      <c r="AM238" s="79">
        <v>0</v>
      </c>
      <c r="AN238" s="79">
        <v>64</v>
      </c>
    </row>
    <row r="239" spans="1:40" ht="36" customHeight="1">
      <c r="A239" s="79"/>
      <c r="B239" s="134" t="s">
        <v>193</v>
      </c>
      <c r="C239" s="79">
        <v>651821355</v>
      </c>
      <c r="D239" s="79"/>
      <c r="E239" s="144" t="s">
        <v>134</v>
      </c>
      <c r="F239" s="128" t="s">
        <v>200</v>
      </c>
      <c r="G239" s="79">
        <v>11</v>
      </c>
      <c r="H239" s="79">
        <v>0</v>
      </c>
      <c r="I239" s="79">
        <v>1</v>
      </c>
      <c r="J239" s="79">
        <v>0</v>
      </c>
      <c r="K239" s="79">
        <v>64</v>
      </c>
      <c r="L239" s="91">
        <f t="shared" si="55"/>
        <v>42.666666666666664</v>
      </c>
      <c r="M239" s="91">
        <f t="shared" si="51"/>
        <v>42.666666666666664</v>
      </c>
      <c r="N239" s="91">
        <f t="shared" si="56"/>
        <v>0.25</v>
      </c>
      <c r="O239" s="92">
        <f t="shared" si="57"/>
        <v>0.25</v>
      </c>
      <c r="P239" s="79">
        <v>4</v>
      </c>
      <c r="Q239" s="91">
        <f t="shared" si="66"/>
        <v>0</v>
      </c>
      <c r="R239" s="91">
        <f t="shared" si="66"/>
        <v>1</v>
      </c>
      <c r="S239" s="91">
        <f t="shared" si="52"/>
        <v>0</v>
      </c>
      <c r="T239" s="91">
        <f t="shared" si="53"/>
        <v>16</v>
      </c>
      <c r="U239" s="91">
        <f t="shared" si="54"/>
        <v>10.666666666666666</v>
      </c>
      <c r="V239" s="91">
        <f t="shared" si="58"/>
        <v>10.666666666666666</v>
      </c>
      <c r="W239" s="91"/>
      <c r="X239" s="91">
        <v>190000</v>
      </c>
      <c r="Y239" s="91">
        <f t="shared" si="59"/>
        <v>0</v>
      </c>
      <c r="Z239" s="91">
        <f t="shared" si="60"/>
        <v>0</v>
      </c>
      <c r="AA239" s="91">
        <f t="shared" si="61"/>
        <v>0</v>
      </c>
      <c r="AB239" s="106"/>
      <c r="AC239" s="93" t="s">
        <v>685</v>
      </c>
      <c r="AD239" s="79"/>
      <c r="AE239" s="91">
        <f t="shared" si="62"/>
        <v>0</v>
      </c>
      <c r="AF239" s="79"/>
      <c r="AG239" s="91">
        <f t="shared" si="63"/>
        <v>0</v>
      </c>
      <c r="AH239" s="79"/>
      <c r="AI239" s="91">
        <f t="shared" si="64"/>
        <v>0</v>
      </c>
      <c r="AJ239" s="79"/>
      <c r="AK239" s="91">
        <f t="shared" si="65"/>
        <v>0</v>
      </c>
      <c r="AL239" s="80"/>
      <c r="AM239" s="79">
        <v>16</v>
      </c>
      <c r="AN239" s="79">
        <v>64</v>
      </c>
    </row>
    <row r="240" spans="1:40" s="86" customFormat="1" ht="36" customHeight="1">
      <c r="A240" s="84"/>
      <c r="B240" s="135" t="s">
        <v>247</v>
      </c>
      <c r="C240" s="84">
        <v>653115539</v>
      </c>
      <c r="D240" s="84">
        <v>9354457624</v>
      </c>
      <c r="E240" s="145" t="s">
        <v>134</v>
      </c>
      <c r="F240" s="129" t="s">
        <v>246</v>
      </c>
      <c r="G240" s="84">
        <v>18</v>
      </c>
      <c r="H240" s="84">
        <v>2</v>
      </c>
      <c r="I240" s="84">
        <v>0</v>
      </c>
      <c r="J240" s="84">
        <v>32</v>
      </c>
      <c r="K240" s="84">
        <v>0</v>
      </c>
      <c r="L240" s="94">
        <f t="shared" si="55"/>
        <v>0</v>
      </c>
      <c r="M240" s="94">
        <f t="shared" si="51"/>
        <v>32</v>
      </c>
      <c r="N240" s="94">
        <f t="shared" si="56"/>
        <v>1</v>
      </c>
      <c r="O240" s="95">
        <f t="shared" si="57"/>
        <v>1</v>
      </c>
      <c r="P240" s="84">
        <v>16</v>
      </c>
      <c r="Q240" s="94">
        <f t="shared" si="66"/>
        <v>2</v>
      </c>
      <c r="R240" s="94">
        <f t="shared" si="66"/>
        <v>0</v>
      </c>
      <c r="S240" s="94">
        <f t="shared" si="52"/>
        <v>32</v>
      </c>
      <c r="T240" s="94">
        <f t="shared" si="53"/>
        <v>0</v>
      </c>
      <c r="U240" s="94">
        <f t="shared" si="54"/>
        <v>0</v>
      </c>
      <c r="V240" s="94">
        <f t="shared" si="58"/>
        <v>32</v>
      </c>
      <c r="W240" s="94">
        <f>SUM(V240:V246)</f>
        <v>129</v>
      </c>
      <c r="X240" s="94">
        <v>190000</v>
      </c>
      <c r="Y240" s="94">
        <f t="shared" si="59"/>
        <v>26180000</v>
      </c>
      <c r="Z240" s="94">
        <f t="shared" si="60"/>
        <v>2618000</v>
      </c>
      <c r="AA240" s="94">
        <f t="shared" si="61"/>
        <v>23562000</v>
      </c>
      <c r="AB240" s="107"/>
      <c r="AC240" s="96" t="s">
        <v>685</v>
      </c>
      <c r="AD240" s="84">
        <v>1</v>
      </c>
      <c r="AE240" s="94">
        <f t="shared" si="62"/>
        <v>570000</v>
      </c>
      <c r="AF240" s="84">
        <v>1</v>
      </c>
      <c r="AG240" s="94">
        <f t="shared" si="63"/>
        <v>250000</v>
      </c>
      <c r="AH240" s="84">
        <v>17</v>
      </c>
      <c r="AI240" s="94">
        <f t="shared" si="64"/>
        <v>850000</v>
      </c>
      <c r="AJ240" s="84"/>
      <c r="AK240" s="94">
        <f t="shared" si="65"/>
        <v>0</v>
      </c>
      <c r="AL240" s="85"/>
      <c r="AM240" s="84">
        <v>16</v>
      </c>
      <c r="AN240" s="84">
        <v>32</v>
      </c>
    </row>
    <row r="241" spans="1:40" s="86" customFormat="1" ht="36" customHeight="1">
      <c r="A241" s="84"/>
      <c r="B241" s="135" t="s">
        <v>247</v>
      </c>
      <c r="C241" s="84">
        <v>653115539</v>
      </c>
      <c r="D241" s="84"/>
      <c r="E241" s="145" t="s">
        <v>134</v>
      </c>
      <c r="F241" s="129" t="s">
        <v>250</v>
      </c>
      <c r="G241" s="84">
        <v>11</v>
      </c>
      <c r="H241" s="84">
        <v>1</v>
      </c>
      <c r="I241" s="84">
        <v>1</v>
      </c>
      <c r="J241" s="84">
        <v>16</v>
      </c>
      <c r="K241" s="84">
        <v>32</v>
      </c>
      <c r="L241" s="94">
        <f t="shared" si="55"/>
        <v>21.333333333333332</v>
      </c>
      <c r="M241" s="94">
        <f t="shared" si="51"/>
        <v>37.333333333333329</v>
      </c>
      <c r="N241" s="94">
        <f t="shared" si="56"/>
        <v>0.9375</v>
      </c>
      <c r="O241" s="95">
        <f t="shared" si="57"/>
        <v>0.9375</v>
      </c>
      <c r="P241" s="84">
        <v>15</v>
      </c>
      <c r="Q241" s="94">
        <f t="shared" si="66"/>
        <v>1</v>
      </c>
      <c r="R241" s="94">
        <f t="shared" si="66"/>
        <v>1</v>
      </c>
      <c r="S241" s="94">
        <f t="shared" si="52"/>
        <v>15</v>
      </c>
      <c r="T241" s="94">
        <f t="shared" si="53"/>
        <v>30</v>
      </c>
      <c r="U241" s="94">
        <f t="shared" si="54"/>
        <v>20</v>
      </c>
      <c r="V241" s="94">
        <f t="shared" si="58"/>
        <v>35</v>
      </c>
      <c r="W241" s="94"/>
      <c r="X241" s="94">
        <v>190000</v>
      </c>
      <c r="Y241" s="94">
        <f t="shared" si="59"/>
        <v>0</v>
      </c>
      <c r="Z241" s="94">
        <f t="shared" si="60"/>
        <v>0</v>
      </c>
      <c r="AA241" s="94">
        <f t="shared" si="61"/>
        <v>0</v>
      </c>
      <c r="AB241" s="107"/>
      <c r="AC241" s="96" t="s">
        <v>685</v>
      </c>
      <c r="AD241" s="84"/>
      <c r="AE241" s="94">
        <f t="shared" si="62"/>
        <v>0</v>
      </c>
      <c r="AF241" s="84"/>
      <c r="AG241" s="94">
        <f t="shared" si="63"/>
        <v>0</v>
      </c>
      <c r="AH241" s="84"/>
      <c r="AI241" s="94">
        <f t="shared" si="64"/>
        <v>0</v>
      </c>
      <c r="AJ241" s="84"/>
      <c r="AK241" s="94">
        <f t="shared" si="65"/>
        <v>0</v>
      </c>
      <c r="AL241" s="85"/>
      <c r="AM241" s="84">
        <v>15</v>
      </c>
      <c r="AN241" s="84">
        <v>48</v>
      </c>
    </row>
    <row r="242" spans="1:40" s="86" customFormat="1" ht="36" customHeight="1">
      <c r="A242" s="84"/>
      <c r="B242" s="135" t="s">
        <v>247</v>
      </c>
      <c r="C242" s="84">
        <v>653115539</v>
      </c>
      <c r="D242" s="84"/>
      <c r="E242" s="145" t="s">
        <v>134</v>
      </c>
      <c r="F242" s="129" t="s">
        <v>420</v>
      </c>
      <c r="G242" s="84" t="s">
        <v>467</v>
      </c>
      <c r="H242" s="84">
        <v>2</v>
      </c>
      <c r="I242" s="84">
        <v>0</v>
      </c>
      <c r="J242" s="84">
        <v>32</v>
      </c>
      <c r="K242" s="84">
        <v>0</v>
      </c>
      <c r="L242" s="94">
        <f t="shared" si="55"/>
        <v>0</v>
      </c>
      <c r="M242" s="94">
        <f t="shared" si="51"/>
        <v>32</v>
      </c>
      <c r="N242" s="94">
        <f t="shared" si="56"/>
        <v>0.9375</v>
      </c>
      <c r="O242" s="95">
        <f t="shared" si="57"/>
        <v>0.9375</v>
      </c>
      <c r="P242" s="84">
        <v>15</v>
      </c>
      <c r="Q242" s="94">
        <f t="shared" si="66"/>
        <v>2</v>
      </c>
      <c r="R242" s="94">
        <f t="shared" si="66"/>
        <v>0</v>
      </c>
      <c r="S242" s="94">
        <f t="shared" si="52"/>
        <v>30</v>
      </c>
      <c r="T242" s="94">
        <f t="shared" si="53"/>
        <v>0</v>
      </c>
      <c r="U242" s="94">
        <f t="shared" si="54"/>
        <v>0</v>
      </c>
      <c r="V242" s="94">
        <f t="shared" si="58"/>
        <v>30</v>
      </c>
      <c r="W242" s="94"/>
      <c r="X242" s="94">
        <v>190000</v>
      </c>
      <c r="Y242" s="94">
        <f t="shared" si="59"/>
        <v>0</v>
      </c>
      <c r="Z242" s="94">
        <f t="shared" si="60"/>
        <v>0</v>
      </c>
      <c r="AA242" s="94">
        <f t="shared" si="61"/>
        <v>0</v>
      </c>
      <c r="AB242" s="107"/>
      <c r="AC242" s="96" t="s">
        <v>685</v>
      </c>
      <c r="AD242" s="84"/>
      <c r="AE242" s="94">
        <f t="shared" si="62"/>
        <v>0</v>
      </c>
      <c r="AF242" s="84"/>
      <c r="AG242" s="94">
        <f t="shared" si="63"/>
        <v>0</v>
      </c>
      <c r="AH242" s="84"/>
      <c r="AI242" s="94">
        <f t="shared" si="64"/>
        <v>0</v>
      </c>
      <c r="AJ242" s="84"/>
      <c r="AK242" s="94">
        <f t="shared" si="65"/>
        <v>0</v>
      </c>
      <c r="AL242" s="85"/>
      <c r="AM242" s="84">
        <v>15</v>
      </c>
      <c r="AN242" s="84">
        <v>32</v>
      </c>
    </row>
    <row r="243" spans="1:40" s="86" customFormat="1" ht="36" customHeight="1">
      <c r="A243" s="84"/>
      <c r="B243" s="135" t="s">
        <v>247</v>
      </c>
      <c r="C243" s="84"/>
      <c r="D243" s="84" t="s">
        <v>30</v>
      </c>
      <c r="E243" s="145" t="s">
        <v>134</v>
      </c>
      <c r="F243" s="129" t="s">
        <v>470</v>
      </c>
      <c r="G243" s="84">
        <v>40</v>
      </c>
      <c r="H243" s="84">
        <v>2</v>
      </c>
      <c r="I243" s="84">
        <v>0</v>
      </c>
      <c r="J243" s="84">
        <v>32</v>
      </c>
      <c r="K243" s="84">
        <v>0</v>
      </c>
      <c r="L243" s="94">
        <f t="shared" si="55"/>
        <v>0</v>
      </c>
      <c r="M243" s="94">
        <f t="shared" si="51"/>
        <v>32</v>
      </c>
      <c r="N243" s="94">
        <f t="shared" si="56"/>
        <v>1</v>
      </c>
      <c r="O243" s="95">
        <f t="shared" si="57"/>
        <v>1</v>
      </c>
      <c r="P243" s="84">
        <v>16</v>
      </c>
      <c r="Q243" s="94">
        <f t="shared" si="66"/>
        <v>2</v>
      </c>
      <c r="R243" s="94">
        <f t="shared" si="66"/>
        <v>0</v>
      </c>
      <c r="S243" s="94">
        <f t="shared" si="52"/>
        <v>32</v>
      </c>
      <c r="T243" s="94">
        <f t="shared" si="53"/>
        <v>0</v>
      </c>
      <c r="U243" s="94">
        <f t="shared" si="54"/>
        <v>0</v>
      </c>
      <c r="V243" s="94">
        <f t="shared" si="58"/>
        <v>32</v>
      </c>
      <c r="W243" s="94"/>
      <c r="X243" s="94">
        <v>190000</v>
      </c>
      <c r="Y243" s="94">
        <f t="shared" si="59"/>
        <v>0</v>
      </c>
      <c r="Z243" s="94">
        <f t="shared" si="60"/>
        <v>0</v>
      </c>
      <c r="AA243" s="94">
        <f t="shared" si="61"/>
        <v>0</v>
      </c>
      <c r="AB243" s="107"/>
      <c r="AC243" s="96" t="s">
        <v>685</v>
      </c>
      <c r="AD243" s="84"/>
      <c r="AE243" s="94">
        <f t="shared" si="62"/>
        <v>0</v>
      </c>
      <c r="AF243" s="84"/>
      <c r="AG243" s="94">
        <f t="shared" si="63"/>
        <v>0</v>
      </c>
      <c r="AH243" s="84"/>
      <c r="AI243" s="94">
        <f t="shared" si="64"/>
        <v>0</v>
      </c>
      <c r="AJ243" s="84"/>
      <c r="AK243" s="94">
        <f t="shared" si="65"/>
        <v>0</v>
      </c>
      <c r="AL243" s="85"/>
      <c r="AM243" s="84">
        <v>16</v>
      </c>
      <c r="AN243" s="84">
        <v>32</v>
      </c>
    </row>
    <row r="244" spans="1:40" s="86" customFormat="1" ht="36" customHeight="1">
      <c r="A244" s="84"/>
      <c r="B244" s="135" t="s">
        <v>247</v>
      </c>
      <c r="C244" s="84">
        <v>653115539</v>
      </c>
      <c r="D244" s="84"/>
      <c r="E244" s="145" t="s">
        <v>134</v>
      </c>
      <c r="F244" s="129" t="s">
        <v>79</v>
      </c>
      <c r="G244" s="84">
        <v>1</v>
      </c>
      <c r="H244" s="84">
        <v>0</v>
      </c>
      <c r="I244" s="84">
        <v>2</v>
      </c>
      <c r="J244" s="84">
        <v>0</v>
      </c>
      <c r="K244" s="84">
        <v>240</v>
      </c>
      <c r="L244" s="94">
        <f t="shared" si="55"/>
        <v>160</v>
      </c>
      <c r="M244" s="94">
        <f t="shared" si="51"/>
        <v>160</v>
      </c>
      <c r="N244" s="94">
        <f t="shared" si="56"/>
        <v>0</v>
      </c>
      <c r="O244" s="95">
        <f t="shared" si="57"/>
        <v>0</v>
      </c>
      <c r="P244" s="84"/>
      <c r="Q244" s="94">
        <f t="shared" si="66"/>
        <v>0</v>
      </c>
      <c r="R244" s="94">
        <f t="shared" si="66"/>
        <v>2</v>
      </c>
      <c r="S244" s="94">
        <f t="shared" si="52"/>
        <v>0</v>
      </c>
      <c r="T244" s="94">
        <f t="shared" si="53"/>
        <v>0</v>
      </c>
      <c r="U244" s="94">
        <f t="shared" si="54"/>
        <v>0</v>
      </c>
      <c r="V244" s="94">
        <f t="shared" si="58"/>
        <v>0</v>
      </c>
      <c r="W244" s="94"/>
      <c r="X244" s="94">
        <v>190000</v>
      </c>
      <c r="Y244" s="94">
        <f t="shared" si="59"/>
        <v>0</v>
      </c>
      <c r="Z244" s="94">
        <f t="shared" si="60"/>
        <v>0</v>
      </c>
      <c r="AA244" s="94">
        <f t="shared" si="61"/>
        <v>0</v>
      </c>
      <c r="AB244" s="107"/>
      <c r="AC244" s="96" t="s">
        <v>685</v>
      </c>
      <c r="AD244" s="84"/>
      <c r="AE244" s="94">
        <f t="shared" si="62"/>
        <v>0</v>
      </c>
      <c r="AF244" s="84"/>
      <c r="AG244" s="94">
        <f t="shared" si="63"/>
        <v>0</v>
      </c>
      <c r="AH244" s="84"/>
      <c r="AI244" s="94">
        <f t="shared" si="64"/>
        <v>0</v>
      </c>
      <c r="AJ244" s="84"/>
      <c r="AK244" s="94">
        <f t="shared" si="65"/>
        <v>0</v>
      </c>
      <c r="AL244" s="85"/>
      <c r="AM244" s="84">
        <v>1</v>
      </c>
      <c r="AN244" s="84">
        <v>240</v>
      </c>
    </row>
    <row r="245" spans="1:40" s="86" customFormat="1" ht="36" customHeight="1">
      <c r="A245" s="84"/>
      <c r="B245" s="135" t="s">
        <v>247</v>
      </c>
      <c r="C245" s="84">
        <v>653115539</v>
      </c>
      <c r="D245" s="84"/>
      <c r="E245" s="145" t="s">
        <v>134</v>
      </c>
      <c r="F245" s="129" t="s">
        <v>249</v>
      </c>
      <c r="G245" s="84">
        <v>1</v>
      </c>
      <c r="H245" s="84">
        <v>0</v>
      </c>
      <c r="I245" s="84">
        <v>2</v>
      </c>
      <c r="J245" s="84">
        <v>0</v>
      </c>
      <c r="K245" s="84">
        <v>96</v>
      </c>
      <c r="L245" s="94">
        <f t="shared" si="55"/>
        <v>64</v>
      </c>
      <c r="M245" s="94">
        <f t="shared" si="51"/>
        <v>64</v>
      </c>
      <c r="N245" s="94">
        <f t="shared" si="56"/>
        <v>0</v>
      </c>
      <c r="O245" s="95">
        <f t="shared" si="57"/>
        <v>0</v>
      </c>
      <c r="P245" s="84"/>
      <c r="Q245" s="94">
        <f t="shared" si="66"/>
        <v>0</v>
      </c>
      <c r="R245" s="94">
        <f t="shared" si="66"/>
        <v>2</v>
      </c>
      <c r="S245" s="94">
        <f t="shared" si="52"/>
        <v>0</v>
      </c>
      <c r="T245" s="94">
        <f t="shared" si="53"/>
        <v>0</v>
      </c>
      <c r="U245" s="94">
        <f t="shared" si="54"/>
        <v>0</v>
      </c>
      <c r="V245" s="94">
        <f t="shared" si="58"/>
        <v>0</v>
      </c>
      <c r="W245" s="94"/>
      <c r="X245" s="94">
        <v>190000</v>
      </c>
      <c r="Y245" s="94">
        <f t="shared" si="59"/>
        <v>0</v>
      </c>
      <c r="Z245" s="94">
        <f t="shared" si="60"/>
        <v>0</v>
      </c>
      <c r="AA245" s="94">
        <f t="shared" si="61"/>
        <v>0</v>
      </c>
      <c r="AB245" s="107"/>
      <c r="AC245" s="96" t="s">
        <v>685</v>
      </c>
      <c r="AD245" s="84"/>
      <c r="AE245" s="94">
        <f t="shared" si="62"/>
        <v>0</v>
      </c>
      <c r="AF245" s="84"/>
      <c r="AG245" s="94">
        <f t="shared" si="63"/>
        <v>0</v>
      </c>
      <c r="AH245" s="84"/>
      <c r="AI245" s="94">
        <f t="shared" si="64"/>
        <v>0</v>
      </c>
      <c r="AJ245" s="84"/>
      <c r="AK245" s="94">
        <f t="shared" si="65"/>
        <v>0</v>
      </c>
      <c r="AL245" s="85"/>
      <c r="AM245" s="84">
        <v>1</v>
      </c>
      <c r="AN245" s="84">
        <v>96</v>
      </c>
    </row>
    <row r="246" spans="1:40" s="86" customFormat="1" ht="36" customHeight="1">
      <c r="A246" s="84"/>
      <c r="B246" s="135" t="s">
        <v>247</v>
      </c>
      <c r="C246" s="84"/>
      <c r="D246" s="84"/>
      <c r="E246" s="145" t="s">
        <v>134</v>
      </c>
      <c r="F246" s="129" t="s">
        <v>508</v>
      </c>
      <c r="G246" s="84">
        <v>17</v>
      </c>
      <c r="H246" s="84">
        <v>0</v>
      </c>
      <c r="I246" s="84">
        <v>1</v>
      </c>
      <c r="J246" s="84">
        <v>0</v>
      </c>
      <c r="K246" s="84">
        <v>32</v>
      </c>
      <c r="L246" s="94">
        <f t="shared" si="55"/>
        <v>21.333333333333332</v>
      </c>
      <c r="M246" s="94">
        <f t="shared" si="51"/>
        <v>21.333333333333332</v>
      </c>
      <c r="N246" s="94">
        <f t="shared" si="56"/>
        <v>0</v>
      </c>
      <c r="O246" s="95">
        <f t="shared" si="57"/>
        <v>0</v>
      </c>
      <c r="P246" s="84"/>
      <c r="Q246" s="94">
        <f t="shared" si="66"/>
        <v>0</v>
      </c>
      <c r="R246" s="94">
        <f t="shared" si="66"/>
        <v>1</v>
      </c>
      <c r="S246" s="94">
        <f t="shared" si="52"/>
        <v>0</v>
      </c>
      <c r="T246" s="94">
        <f t="shared" si="53"/>
        <v>0</v>
      </c>
      <c r="U246" s="94">
        <f t="shared" si="54"/>
        <v>0</v>
      </c>
      <c r="V246" s="94">
        <f t="shared" si="58"/>
        <v>0</v>
      </c>
      <c r="W246" s="94"/>
      <c r="X246" s="94">
        <v>190000</v>
      </c>
      <c r="Y246" s="94">
        <f t="shared" si="59"/>
        <v>0</v>
      </c>
      <c r="Z246" s="94">
        <f t="shared" si="60"/>
        <v>0</v>
      </c>
      <c r="AA246" s="94">
        <f t="shared" si="61"/>
        <v>0</v>
      </c>
      <c r="AB246" s="107"/>
      <c r="AC246" s="96" t="s">
        <v>685</v>
      </c>
      <c r="AD246" s="84"/>
      <c r="AE246" s="94">
        <f t="shared" si="62"/>
        <v>0</v>
      </c>
      <c r="AF246" s="84"/>
      <c r="AG246" s="94">
        <f t="shared" si="63"/>
        <v>0</v>
      </c>
      <c r="AH246" s="84"/>
      <c r="AI246" s="94">
        <f t="shared" si="64"/>
        <v>0</v>
      </c>
      <c r="AJ246" s="84"/>
      <c r="AK246" s="94">
        <f t="shared" si="65"/>
        <v>0</v>
      </c>
      <c r="AL246" s="85"/>
      <c r="AM246" s="84">
        <v>17</v>
      </c>
      <c r="AN246" s="84">
        <v>32</v>
      </c>
    </row>
    <row r="247" spans="1:40" ht="36" customHeight="1">
      <c r="A247" s="79"/>
      <c r="B247" s="134" t="s">
        <v>92</v>
      </c>
      <c r="C247" s="79">
        <v>651950961</v>
      </c>
      <c r="D247" s="79">
        <v>9151634941</v>
      </c>
      <c r="E247" s="144" t="s">
        <v>87</v>
      </c>
      <c r="F247" s="128" t="s">
        <v>91</v>
      </c>
      <c r="G247" s="79">
        <v>15</v>
      </c>
      <c r="H247" s="79">
        <v>1</v>
      </c>
      <c r="I247" s="79">
        <v>1</v>
      </c>
      <c r="J247" s="79">
        <v>16</v>
      </c>
      <c r="K247" s="79">
        <v>32</v>
      </c>
      <c r="L247" s="91">
        <f t="shared" si="55"/>
        <v>21.333333333333332</v>
      </c>
      <c r="M247" s="91">
        <f t="shared" si="51"/>
        <v>37.333333333333329</v>
      </c>
      <c r="N247" s="91">
        <f t="shared" si="56"/>
        <v>0.9375</v>
      </c>
      <c r="O247" s="92">
        <f t="shared" si="57"/>
        <v>0.9375</v>
      </c>
      <c r="P247" s="79">
        <v>15</v>
      </c>
      <c r="Q247" s="91">
        <f t="shared" si="66"/>
        <v>1</v>
      </c>
      <c r="R247" s="91">
        <f t="shared" si="66"/>
        <v>1</v>
      </c>
      <c r="S247" s="91">
        <f t="shared" si="52"/>
        <v>15</v>
      </c>
      <c r="T247" s="91">
        <f t="shared" si="53"/>
        <v>30</v>
      </c>
      <c r="U247" s="91">
        <f t="shared" si="54"/>
        <v>20</v>
      </c>
      <c r="V247" s="91">
        <f t="shared" si="58"/>
        <v>35</v>
      </c>
      <c r="W247" s="91">
        <f>SUM(V247:V248)</f>
        <v>63</v>
      </c>
      <c r="X247" s="91">
        <v>280000</v>
      </c>
      <c r="Y247" s="91">
        <f t="shared" si="59"/>
        <v>17640000</v>
      </c>
      <c r="Z247" s="91">
        <f t="shared" si="60"/>
        <v>1764000</v>
      </c>
      <c r="AA247" s="91">
        <f t="shared" si="61"/>
        <v>15876000</v>
      </c>
      <c r="AB247" s="106"/>
      <c r="AC247" s="93" t="s">
        <v>685</v>
      </c>
      <c r="AD247" s="79"/>
      <c r="AE247" s="91">
        <f t="shared" si="62"/>
        <v>0</v>
      </c>
      <c r="AF247" s="79"/>
      <c r="AG247" s="91">
        <f t="shared" si="63"/>
        <v>0</v>
      </c>
      <c r="AH247" s="79"/>
      <c r="AI247" s="91">
        <f t="shared" si="64"/>
        <v>0</v>
      </c>
      <c r="AJ247" s="79"/>
      <c r="AK247" s="91">
        <f t="shared" si="65"/>
        <v>0</v>
      </c>
      <c r="AL247" s="80"/>
      <c r="AM247" s="79">
        <v>15</v>
      </c>
      <c r="AN247" s="79">
        <v>48</v>
      </c>
    </row>
    <row r="248" spans="1:40" ht="36" customHeight="1">
      <c r="A248" s="79"/>
      <c r="B248" s="134" t="s">
        <v>92</v>
      </c>
      <c r="C248" s="79">
        <v>651950961</v>
      </c>
      <c r="D248" s="79"/>
      <c r="E248" s="144" t="s">
        <v>87</v>
      </c>
      <c r="F248" s="128" t="s">
        <v>471</v>
      </c>
      <c r="G248" s="79" t="s">
        <v>504</v>
      </c>
      <c r="H248" s="79">
        <v>2</v>
      </c>
      <c r="I248" s="79">
        <v>0</v>
      </c>
      <c r="J248" s="79">
        <v>32</v>
      </c>
      <c r="K248" s="79">
        <v>0</v>
      </c>
      <c r="L248" s="91">
        <f t="shared" si="55"/>
        <v>0</v>
      </c>
      <c r="M248" s="91">
        <f t="shared" si="51"/>
        <v>32</v>
      </c>
      <c r="N248" s="91">
        <f t="shared" si="56"/>
        <v>0.875</v>
      </c>
      <c r="O248" s="92">
        <f t="shared" si="57"/>
        <v>0.875</v>
      </c>
      <c r="P248" s="79">
        <v>14</v>
      </c>
      <c r="Q248" s="91">
        <f t="shared" si="66"/>
        <v>2</v>
      </c>
      <c r="R248" s="91">
        <f t="shared" si="66"/>
        <v>0</v>
      </c>
      <c r="S248" s="91">
        <f t="shared" si="52"/>
        <v>28</v>
      </c>
      <c r="T248" s="91">
        <f t="shared" si="53"/>
        <v>0</v>
      </c>
      <c r="U248" s="91">
        <f t="shared" si="54"/>
        <v>0</v>
      </c>
      <c r="V248" s="91">
        <f t="shared" si="58"/>
        <v>28</v>
      </c>
      <c r="W248" s="91"/>
      <c r="X248" s="91">
        <v>280000</v>
      </c>
      <c r="Y248" s="91">
        <f t="shared" si="59"/>
        <v>0</v>
      </c>
      <c r="Z248" s="91">
        <f t="shared" si="60"/>
        <v>0</v>
      </c>
      <c r="AA248" s="91">
        <f t="shared" si="61"/>
        <v>0</v>
      </c>
      <c r="AB248" s="106"/>
      <c r="AC248" s="93" t="s">
        <v>685</v>
      </c>
      <c r="AD248" s="79"/>
      <c r="AE248" s="91">
        <f t="shared" si="62"/>
        <v>0</v>
      </c>
      <c r="AF248" s="79"/>
      <c r="AG248" s="91">
        <f t="shared" si="63"/>
        <v>0</v>
      </c>
      <c r="AH248" s="79"/>
      <c r="AI248" s="91">
        <f t="shared" si="64"/>
        <v>0</v>
      </c>
      <c r="AJ248" s="79"/>
      <c r="AK248" s="91">
        <f t="shared" si="65"/>
        <v>0</v>
      </c>
      <c r="AL248" s="80"/>
      <c r="AM248" s="79">
        <v>14</v>
      </c>
      <c r="AN248" s="79">
        <v>32</v>
      </c>
    </row>
    <row r="249" spans="1:40" s="86" customFormat="1" ht="36" customHeight="1">
      <c r="A249" s="84"/>
      <c r="B249" s="135" t="s">
        <v>397</v>
      </c>
      <c r="C249" s="84">
        <v>889802319</v>
      </c>
      <c r="D249" s="84">
        <v>9151606801</v>
      </c>
      <c r="E249" s="145" t="s">
        <v>134</v>
      </c>
      <c r="F249" s="129" t="s">
        <v>82</v>
      </c>
      <c r="G249" s="84">
        <v>19</v>
      </c>
      <c r="H249" s="84">
        <v>2</v>
      </c>
      <c r="I249" s="84">
        <v>0</v>
      </c>
      <c r="J249" s="84">
        <v>32</v>
      </c>
      <c r="K249" s="84">
        <v>0</v>
      </c>
      <c r="L249" s="94">
        <f t="shared" si="55"/>
        <v>0</v>
      </c>
      <c r="M249" s="94">
        <f t="shared" si="51"/>
        <v>32</v>
      </c>
      <c r="N249" s="94">
        <f t="shared" si="56"/>
        <v>0.8125</v>
      </c>
      <c r="O249" s="95">
        <f t="shared" si="57"/>
        <v>0.8125</v>
      </c>
      <c r="P249" s="84">
        <v>13</v>
      </c>
      <c r="Q249" s="94">
        <f t="shared" si="66"/>
        <v>2</v>
      </c>
      <c r="R249" s="94">
        <f t="shared" si="66"/>
        <v>0</v>
      </c>
      <c r="S249" s="94">
        <f t="shared" si="52"/>
        <v>26</v>
      </c>
      <c r="T249" s="94">
        <f t="shared" si="53"/>
        <v>0</v>
      </c>
      <c r="U249" s="94">
        <f t="shared" si="54"/>
        <v>0</v>
      </c>
      <c r="V249" s="94">
        <f t="shared" si="58"/>
        <v>26</v>
      </c>
      <c r="W249" s="94">
        <f>V249</f>
        <v>26</v>
      </c>
      <c r="X249" s="94">
        <v>190000</v>
      </c>
      <c r="Y249" s="94">
        <f t="shared" si="59"/>
        <v>4940000</v>
      </c>
      <c r="Z249" s="94">
        <f t="shared" si="60"/>
        <v>494000</v>
      </c>
      <c r="AA249" s="94">
        <f t="shared" si="61"/>
        <v>4446000</v>
      </c>
      <c r="AB249" s="107"/>
      <c r="AC249" s="96" t="s">
        <v>685</v>
      </c>
      <c r="AD249" s="84"/>
      <c r="AE249" s="94">
        <f t="shared" si="62"/>
        <v>0</v>
      </c>
      <c r="AF249" s="84"/>
      <c r="AG249" s="94">
        <f t="shared" si="63"/>
        <v>0</v>
      </c>
      <c r="AH249" s="84"/>
      <c r="AI249" s="94">
        <f t="shared" si="64"/>
        <v>0</v>
      </c>
      <c r="AJ249" s="84"/>
      <c r="AK249" s="94">
        <f t="shared" si="65"/>
        <v>0</v>
      </c>
      <c r="AL249" s="85"/>
      <c r="AM249" s="84">
        <v>13</v>
      </c>
      <c r="AN249" s="84">
        <v>32</v>
      </c>
    </row>
    <row r="250" spans="1:40" ht="36" customHeight="1">
      <c r="A250" s="79"/>
      <c r="B250" s="134" t="s">
        <v>226</v>
      </c>
      <c r="C250" s="79">
        <v>889035148</v>
      </c>
      <c r="D250" s="79">
        <v>9151647760</v>
      </c>
      <c r="E250" s="144" t="s">
        <v>134</v>
      </c>
      <c r="F250" s="128" t="s">
        <v>472</v>
      </c>
      <c r="G250" s="79" t="s">
        <v>503</v>
      </c>
      <c r="H250" s="79">
        <v>2</v>
      </c>
      <c r="I250" s="79">
        <v>0</v>
      </c>
      <c r="J250" s="79">
        <v>32</v>
      </c>
      <c r="K250" s="79">
        <v>0</v>
      </c>
      <c r="L250" s="91">
        <f t="shared" si="55"/>
        <v>0</v>
      </c>
      <c r="M250" s="91">
        <f t="shared" si="51"/>
        <v>32</v>
      </c>
      <c r="N250" s="91">
        <f t="shared" si="56"/>
        <v>0.9375</v>
      </c>
      <c r="O250" s="92">
        <f t="shared" si="57"/>
        <v>0.9375</v>
      </c>
      <c r="P250" s="79">
        <v>15</v>
      </c>
      <c r="Q250" s="91">
        <f t="shared" si="66"/>
        <v>2</v>
      </c>
      <c r="R250" s="91">
        <f t="shared" si="66"/>
        <v>0</v>
      </c>
      <c r="S250" s="91">
        <f t="shared" si="52"/>
        <v>30</v>
      </c>
      <c r="T250" s="91">
        <f t="shared" si="53"/>
        <v>0</v>
      </c>
      <c r="U250" s="91">
        <f t="shared" si="54"/>
        <v>0</v>
      </c>
      <c r="V250" s="91">
        <f t="shared" si="58"/>
        <v>30</v>
      </c>
      <c r="W250" s="91">
        <f>SUM(V250:V253)</f>
        <v>88</v>
      </c>
      <c r="X250" s="91">
        <v>190000</v>
      </c>
      <c r="Y250" s="91">
        <f t="shared" si="59"/>
        <v>17860000</v>
      </c>
      <c r="Z250" s="91">
        <f t="shared" si="60"/>
        <v>1786000</v>
      </c>
      <c r="AA250" s="91">
        <f t="shared" si="61"/>
        <v>16074000</v>
      </c>
      <c r="AB250" s="106"/>
      <c r="AC250" s="93" t="s">
        <v>685</v>
      </c>
      <c r="AD250" s="79">
        <v>2</v>
      </c>
      <c r="AE250" s="91">
        <f t="shared" si="62"/>
        <v>1140000</v>
      </c>
      <c r="AF250" s="79"/>
      <c r="AG250" s="91">
        <f t="shared" si="63"/>
        <v>0</v>
      </c>
      <c r="AH250" s="79"/>
      <c r="AI250" s="91">
        <f t="shared" si="64"/>
        <v>0</v>
      </c>
      <c r="AJ250" s="79"/>
      <c r="AK250" s="91">
        <f t="shared" si="65"/>
        <v>0</v>
      </c>
      <c r="AL250" s="80"/>
      <c r="AM250" s="79">
        <v>15</v>
      </c>
      <c r="AN250" s="79">
        <v>32</v>
      </c>
    </row>
    <row r="251" spans="1:40" ht="36" customHeight="1">
      <c r="A251" s="79"/>
      <c r="B251" s="134" t="s">
        <v>226</v>
      </c>
      <c r="C251" s="79">
        <v>889035148</v>
      </c>
      <c r="D251" s="79"/>
      <c r="E251" s="144" t="s">
        <v>134</v>
      </c>
      <c r="F251" s="128" t="s">
        <v>229</v>
      </c>
      <c r="G251" s="79">
        <v>21</v>
      </c>
      <c r="H251" s="79">
        <v>2</v>
      </c>
      <c r="I251" s="79">
        <v>0</v>
      </c>
      <c r="J251" s="79">
        <v>32</v>
      </c>
      <c r="K251" s="79">
        <v>0</v>
      </c>
      <c r="L251" s="91">
        <f t="shared" si="55"/>
        <v>0</v>
      </c>
      <c r="M251" s="91">
        <f t="shared" si="51"/>
        <v>32</v>
      </c>
      <c r="N251" s="91">
        <f t="shared" si="56"/>
        <v>0.875</v>
      </c>
      <c r="O251" s="92">
        <f t="shared" si="57"/>
        <v>0.875</v>
      </c>
      <c r="P251" s="79">
        <v>14</v>
      </c>
      <c r="Q251" s="91">
        <f t="shared" si="66"/>
        <v>2</v>
      </c>
      <c r="R251" s="91">
        <f t="shared" si="66"/>
        <v>0</v>
      </c>
      <c r="S251" s="91">
        <f t="shared" si="52"/>
        <v>28</v>
      </c>
      <c r="T251" s="91">
        <f t="shared" si="53"/>
        <v>0</v>
      </c>
      <c r="U251" s="91">
        <f t="shared" si="54"/>
        <v>0</v>
      </c>
      <c r="V251" s="91">
        <f t="shared" si="58"/>
        <v>28</v>
      </c>
      <c r="W251" s="91"/>
      <c r="X251" s="91">
        <v>190000</v>
      </c>
      <c r="Y251" s="91">
        <f t="shared" si="59"/>
        <v>0</v>
      </c>
      <c r="Z251" s="91">
        <f t="shared" si="60"/>
        <v>0</v>
      </c>
      <c r="AA251" s="91">
        <f t="shared" si="61"/>
        <v>0</v>
      </c>
      <c r="AB251" s="106"/>
      <c r="AC251" s="93" t="s">
        <v>685</v>
      </c>
      <c r="AD251" s="79"/>
      <c r="AE251" s="91">
        <f t="shared" si="62"/>
        <v>0</v>
      </c>
      <c r="AF251" s="79"/>
      <c r="AG251" s="91">
        <f t="shared" si="63"/>
        <v>0</v>
      </c>
      <c r="AH251" s="79"/>
      <c r="AI251" s="91">
        <f t="shared" si="64"/>
        <v>0</v>
      </c>
      <c r="AJ251" s="79"/>
      <c r="AK251" s="91">
        <f t="shared" si="65"/>
        <v>0</v>
      </c>
      <c r="AL251" s="80"/>
      <c r="AM251" s="79">
        <v>14</v>
      </c>
      <c r="AN251" s="79">
        <v>32</v>
      </c>
    </row>
    <row r="252" spans="1:40" ht="36" customHeight="1">
      <c r="A252" s="79"/>
      <c r="B252" s="134" t="s">
        <v>226</v>
      </c>
      <c r="C252" s="79">
        <v>889035148</v>
      </c>
      <c r="D252" s="79"/>
      <c r="E252" s="144" t="s">
        <v>134</v>
      </c>
      <c r="F252" s="128" t="s">
        <v>231</v>
      </c>
      <c r="G252" s="79">
        <v>22</v>
      </c>
      <c r="H252" s="79">
        <v>2</v>
      </c>
      <c r="I252" s="79">
        <v>0</v>
      </c>
      <c r="J252" s="79">
        <v>32</v>
      </c>
      <c r="K252" s="79">
        <v>0</v>
      </c>
      <c r="L252" s="91">
        <f t="shared" si="55"/>
        <v>0</v>
      </c>
      <c r="M252" s="91">
        <f t="shared" si="51"/>
        <v>32</v>
      </c>
      <c r="N252" s="91">
        <f t="shared" si="56"/>
        <v>0.9375</v>
      </c>
      <c r="O252" s="92">
        <f t="shared" si="57"/>
        <v>0.9375</v>
      </c>
      <c r="P252" s="79">
        <v>15</v>
      </c>
      <c r="Q252" s="91">
        <f t="shared" si="66"/>
        <v>2</v>
      </c>
      <c r="R252" s="91">
        <f t="shared" si="66"/>
        <v>0</v>
      </c>
      <c r="S252" s="91">
        <f t="shared" si="52"/>
        <v>30</v>
      </c>
      <c r="T252" s="91">
        <f t="shared" si="53"/>
        <v>0</v>
      </c>
      <c r="U252" s="91">
        <f t="shared" si="54"/>
        <v>0</v>
      </c>
      <c r="V252" s="91">
        <f t="shared" si="58"/>
        <v>30</v>
      </c>
      <c r="W252" s="91"/>
      <c r="X252" s="91">
        <v>190000</v>
      </c>
      <c r="Y252" s="91">
        <f t="shared" si="59"/>
        <v>0</v>
      </c>
      <c r="Z252" s="91">
        <f t="shared" si="60"/>
        <v>0</v>
      </c>
      <c r="AA252" s="91">
        <f t="shared" si="61"/>
        <v>0</v>
      </c>
      <c r="AB252" s="106"/>
      <c r="AC252" s="93" t="s">
        <v>685</v>
      </c>
      <c r="AD252" s="79"/>
      <c r="AE252" s="91">
        <f t="shared" si="62"/>
        <v>0</v>
      </c>
      <c r="AF252" s="79"/>
      <c r="AG252" s="91">
        <f t="shared" si="63"/>
        <v>0</v>
      </c>
      <c r="AH252" s="79"/>
      <c r="AI252" s="91">
        <f t="shared" si="64"/>
        <v>0</v>
      </c>
      <c r="AJ252" s="79"/>
      <c r="AK252" s="91">
        <f t="shared" si="65"/>
        <v>0</v>
      </c>
      <c r="AL252" s="80"/>
      <c r="AM252" s="79">
        <v>15</v>
      </c>
      <c r="AN252" s="79">
        <v>32</v>
      </c>
    </row>
    <row r="253" spans="1:40" ht="36" customHeight="1">
      <c r="A253" s="79"/>
      <c r="B253" s="134" t="s">
        <v>226</v>
      </c>
      <c r="C253" s="79">
        <v>889035148</v>
      </c>
      <c r="D253" s="79"/>
      <c r="E253" s="144" t="s">
        <v>134</v>
      </c>
      <c r="F253" s="128" t="s">
        <v>79</v>
      </c>
      <c r="G253" s="79">
        <v>2</v>
      </c>
      <c r="H253" s="79">
        <v>2</v>
      </c>
      <c r="I253" s="79">
        <v>0</v>
      </c>
      <c r="J253" s="79">
        <v>0</v>
      </c>
      <c r="K253" s="79">
        <v>240</v>
      </c>
      <c r="L253" s="91">
        <f t="shared" si="55"/>
        <v>160</v>
      </c>
      <c r="M253" s="91">
        <f t="shared" si="51"/>
        <v>160</v>
      </c>
      <c r="N253" s="91">
        <f t="shared" si="56"/>
        <v>0</v>
      </c>
      <c r="O253" s="92">
        <f t="shared" si="57"/>
        <v>0</v>
      </c>
      <c r="P253" s="79"/>
      <c r="Q253" s="91">
        <f t="shared" si="66"/>
        <v>2</v>
      </c>
      <c r="R253" s="91">
        <f t="shared" si="66"/>
        <v>0</v>
      </c>
      <c r="S253" s="91">
        <f t="shared" si="52"/>
        <v>0</v>
      </c>
      <c r="T253" s="91">
        <f t="shared" si="53"/>
        <v>0</v>
      </c>
      <c r="U253" s="91">
        <f t="shared" si="54"/>
        <v>0</v>
      </c>
      <c r="V253" s="91">
        <f t="shared" si="58"/>
        <v>0</v>
      </c>
      <c r="W253" s="91"/>
      <c r="X253" s="91">
        <v>190000</v>
      </c>
      <c r="Y253" s="91">
        <f t="shared" si="59"/>
        <v>0</v>
      </c>
      <c r="Z253" s="91">
        <f t="shared" si="60"/>
        <v>0</v>
      </c>
      <c r="AA253" s="91">
        <f t="shared" si="61"/>
        <v>0</v>
      </c>
      <c r="AB253" s="106"/>
      <c r="AC253" s="93" t="s">
        <v>685</v>
      </c>
      <c r="AD253" s="79"/>
      <c r="AE253" s="91">
        <f t="shared" si="62"/>
        <v>0</v>
      </c>
      <c r="AF253" s="79"/>
      <c r="AG253" s="91">
        <f t="shared" si="63"/>
        <v>0</v>
      </c>
      <c r="AH253" s="79"/>
      <c r="AI253" s="91">
        <f t="shared" si="64"/>
        <v>0</v>
      </c>
      <c r="AJ253" s="79"/>
      <c r="AK253" s="91">
        <f t="shared" si="65"/>
        <v>0</v>
      </c>
      <c r="AL253" s="80"/>
      <c r="AM253" s="79">
        <v>2</v>
      </c>
      <c r="AN253" s="79">
        <v>240</v>
      </c>
    </row>
    <row r="254" spans="1:40" s="86" customFormat="1" ht="36" customHeight="1">
      <c r="A254" s="84"/>
      <c r="B254" s="135" t="s">
        <v>286</v>
      </c>
      <c r="C254" s="84">
        <v>652862683</v>
      </c>
      <c r="D254" s="84">
        <v>9153636807</v>
      </c>
      <c r="E254" s="145" t="s">
        <v>134</v>
      </c>
      <c r="F254" s="129" t="s">
        <v>156</v>
      </c>
      <c r="G254" s="84">
        <v>35</v>
      </c>
      <c r="H254" s="84">
        <v>0</v>
      </c>
      <c r="I254" s="84">
        <v>1</v>
      </c>
      <c r="J254" s="84">
        <v>0</v>
      </c>
      <c r="K254" s="84">
        <v>32</v>
      </c>
      <c r="L254" s="94">
        <f t="shared" si="55"/>
        <v>21.333333333333332</v>
      </c>
      <c r="M254" s="94">
        <f t="shared" si="51"/>
        <v>21.333333333333332</v>
      </c>
      <c r="N254" s="94">
        <f t="shared" si="56"/>
        <v>0.8125</v>
      </c>
      <c r="O254" s="95">
        <f t="shared" si="57"/>
        <v>0.8125</v>
      </c>
      <c r="P254" s="84">
        <v>13</v>
      </c>
      <c r="Q254" s="94">
        <f t="shared" si="66"/>
        <v>0</v>
      </c>
      <c r="R254" s="94">
        <f t="shared" si="66"/>
        <v>1</v>
      </c>
      <c r="S254" s="94">
        <f t="shared" si="52"/>
        <v>0</v>
      </c>
      <c r="T254" s="94">
        <f t="shared" si="53"/>
        <v>26</v>
      </c>
      <c r="U254" s="94">
        <f t="shared" si="54"/>
        <v>17.333333333333332</v>
      </c>
      <c r="V254" s="94">
        <f t="shared" si="58"/>
        <v>17.333333333333332</v>
      </c>
      <c r="W254" s="94">
        <v>67</v>
      </c>
      <c r="X254" s="94">
        <v>190000</v>
      </c>
      <c r="Y254" s="94">
        <f t="shared" si="59"/>
        <v>12730000</v>
      </c>
      <c r="Z254" s="94">
        <f t="shared" si="60"/>
        <v>1273000</v>
      </c>
      <c r="AA254" s="94">
        <f t="shared" si="61"/>
        <v>11457000</v>
      </c>
      <c r="AB254" s="107"/>
      <c r="AC254" s="96" t="s">
        <v>685</v>
      </c>
      <c r="AD254" s="84"/>
      <c r="AE254" s="94">
        <f t="shared" si="62"/>
        <v>0</v>
      </c>
      <c r="AF254" s="84"/>
      <c r="AG254" s="94">
        <f t="shared" si="63"/>
        <v>0</v>
      </c>
      <c r="AH254" s="84"/>
      <c r="AI254" s="94">
        <f t="shared" si="64"/>
        <v>0</v>
      </c>
      <c r="AJ254" s="84"/>
      <c r="AK254" s="94">
        <f t="shared" si="65"/>
        <v>0</v>
      </c>
      <c r="AL254" s="85"/>
      <c r="AM254" s="84">
        <v>12</v>
      </c>
      <c r="AN254" s="84">
        <v>32</v>
      </c>
    </row>
    <row r="255" spans="1:40" s="86" customFormat="1" ht="36" customHeight="1">
      <c r="A255" s="84"/>
      <c r="B255" s="135" t="s">
        <v>286</v>
      </c>
      <c r="C255" s="84"/>
      <c r="D255" s="84" t="s">
        <v>26</v>
      </c>
      <c r="E255" s="145" t="s">
        <v>134</v>
      </c>
      <c r="F255" s="129" t="s">
        <v>156</v>
      </c>
      <c r="G255" s="84">
        <v>33</v>
      </c>
      <c r="H255" s="84">
        <v>0</v>
      </c>
      <c r="I255" s="84">
        <v>1</v>
      </c>
      <c r="J255" s="84">
        <v>0</v>
      </c>
      <c r="K255" s="84">
        <v>32</v>
      </c>
      <c r="L255" s="94">
        <f t="shared" si="55"/>
        <v>21.333333333333332</v>
      </c>
      <c r="M255" s="94">
        <f t="shared" si="51"/>
        <v>21.333333333333332</v>
      </c>
      <c r="N255" s="94">
        <f t="shared" si="56"/>
        <v>0.8125</v>
      </c>
      <c r="O255" s="95">
        <f t="shared" si="57"/>
        <v>0.8125</v>
      </c>
      <c r="P255" s="84">
        <v>13</v>
      </c>
      <c r="Q255" s="94">
        <f t="shared" si="66"/>
        <v>0</v>
      </c>
      <c r="R255" s="94">
        <f t="shared" si="66"/>
        <v>1</v>
      </c>
      <c r="S255" s="94">
        <f t="shared" si="52"/>
        <v>0</v>
      </c>
      <c r="T255" s="94">
        <f t="shared" si="53"/>
        <v>26</v>
      </c>
      <c r="U255" s="94">
        <f t="shared" si="54"/>
        <v>17.333333333333332</v>
      </c>
      <c r="V255" s="94">
        <f t="shared" si="58"/>
        <v>17.333333333333332</v>
      </c>
      <c r="W255" s="94"/>
      <c r="X255" s="94">
        <v>190000</v>
      </c>
      <c r="Y255" s="94">
        <f t="shared" si="59"/>
        <v>0</v>
      </c>
      <c r="Z255" s="94">
        <f t="shared" si="60"/>
        <v>0</v>
      </c>
      <c r="AA255" s="94">
        <f t="shared" si="61"/>
        <v>0</v>
      </c>
      <c r="AB255" s="107"/>
      <c r="AC255" s="96" t="s">
        <v>685</v>
      </c>
      <c r="AD255" s="84"/>
      <c r="AE255" s="94">
        <f t="shared" si="62"/>
        <v>0</v>
      </c>
      <c r="AF255" s="84"/>
      <c r="AG255" s="94">
        <f t="shared" si="63"/>
        <v>0</v>
      </c>
      <c r="AH255" s="84"/>
      <c r="AI255" s="94">
        <f t="shared" si="64"/>
        <v>0</v>
      </c>
      <c r="AJ255" s="84"/>
      <c r="AK255" s="94">
        <f t="shared" si="65"/>
        <v>0</v>
      </c>
      <c r="AL255" s="85"/>
      <c r="AM255" s="84">
        <v>11</v>
      </c>
      <c r="AN255" s="84">
        <v>32</v>
      </c>
    </row>
    <row r="256" spans="1:40" s="86" customFormat="1" ht="36" customHeight="1">
      <c r="A256" s="84"/>
      <c r="B256" s="135" t="s">
        <v>286</v>
      </c>
      <c r="C256" s="84">
        <v>652862683</v>
      </c>
      <c r="D256" s="84"/>
      <c r="E256" s="145" t="s">
        <v>134</v>
      </c>
      <c r="F256" s="129" t="s">
        <v>158</v>
      </c>
      <c r="G256" s="84">
        <v>37</v>
      </c>
      <c r="H256" s="84">
        <v>0</v>
      </c>
      <c r="I256" s="84">
        <v>1</v>
      </c>
      <c r="J256" s="84">
        <v>0</v>
      </c>
      <c r="K256" s="84">
        <v>32</v>
      </c>
      <c r="L256" s="94">
        <f t="shared" si="55"/>
        <v>21.333333333333332</v>
      </c>
      <c r="M256" s="94">
        <f t="shared" si="51"/>
        <v>21.333333333333332</v>
      </c>
      <c r="N256" s="94">
        <f t="shared" si="56"/>
        <v>0.75</v>
      </c>
      <c r="O256" s="95">
        <f t="shared" si="57"/>
        <v>0.75</v>
      </c>
      <c r="P256" s="84">
        <v>12</v>
      </c>
      <c r="Q256" s="94">
        <f t="shared" si="66"/>
        <v>0</v>
      </c>
      <c r="R256" s="94">
        <f t="shared" si="66"/>
        <v>1</v>
      </c>
      <c r="S256" s="94">
        <f t="shared" si="52"/>
        <v>0</v>
      </c>
      <c r="T256" s="94">
        <f t="shared" si="53"/>
        <v>24</v>
      </c>
      <c r="U256" s="94">
        <f t="shared" si="54"/>
        <v>16</v>
      </c>
      <c r="V256" s="94">
        <f t="shared" si="58"/>
        <v>16</v>
      </c>
      <c r="W256" s="94"/>
      <c r="X256" s="94">
        <v>190000</v>
      </c>
      <c r="Y256" s="94">
        <f t="shared" si="59"/>
        <v>0</v>
      </c>
      <c r="Z256" s="94">
        <f t="shared" si="60"/>
        <v>0</v>
      </c>
      <c r="AA256" s="94">
        <f t="shared" si="61"/>
        <v>0</v>
      </c>
      <c r="AB256" s="107"/>
      <c r="AC256" s="96" t="s">
        <v>685</v>
      </c>
      <c r="AD256" s="84"/>
      <c r="AE256" s="94">
        <f t="shared" si="62"/>
        <v>0</v>
      </c>
      <c r="AF256" s="84"/>
      <c r="AG256" s="94">
        <f t="shared" si="63"/>
        <v>0</v>
      </c>
      <c r="AH256" s="84"/>
      <c r="AI256" s="94">
        <f t="shared" si="64"/>
        <v>0</v>
      </c>
      <c r="AJ256" s="84"/>
      <c r="AK256" s="94">
        <f t="shared" si="65"/>
        <v>0</v>
      </c>
      <c r="AL256" s="85"/>
      <c r="AM256" s="84">
        <v>13</v>
      </c>
      <c r="AN256" s="84">
        <v>32</v>
      </c>
    </row>
    <row r="257" spans="1:40" s="86" customFormat="1" ht="36" customHeight="1">
      <c r="A257" s="84"/>
      <c r="B257" s="135" t="s">
        <v>286</v>
      </c>
      <c r="C257" s="84"/>
      <c r="D257" s="84" t="s">
        <v>30</v>
      </c>
      <c r="E257" s="145" t="s">
        <v>134</v>
      </c>
      <c r="F257" s="129" t="s">
        <v>158</v>
      </c>
      <c r="G257" s="84">
        <v>27</v>
      </c>
      <c r="H257" s="84">
        <v>0</v>
      </c>
      <c r="I257" s="84">
        <v>1</v>
      </c>
      <c r="J257" s="84">
        <v>0</v>
      </c>
      <c r="K257" s="84">
        <v>32</v>
      </c>
      <c r="L257" s="94">
        <f t="shared" si="55"/>
        <v>21.333333333333332</v>
      </c>
      <c r="M257" s="94">
        <f t="shared" ref="M257:M282" si="67">SUM(J257+L257)</f>
        <v>21.333333333333332</v>
      </c>
      <c r="N257" s="94">
        <f t="shared" si="56"/>
        <v>0.75</v>
      </c>
      <c r="O257" s="95">
        <f t="shared" si="57"/>
        <v>0.75</v>
      </c>
      <c r="P257" s="84">
        <v>12</v>
      </c>
      <c r="Q257" s="94">
        <f t="shared" si="66"/>
        <v>0</v>
      </c>
      <c r="R257" s="94">
        <f t="shared" si="66"/>
        <v>1</v>
      </c>
      <c r="S257" s="94">
        <f t="shared" ref="S257:S282" si="68">J257*O257</f>
        <v>0</v>
      </c>
      <c r="T257" s="94">
        <f t="shared" ref="T257:T282" si="69">K257*O257</f>
        <v>24</v>
      </c>
      <c r="U257" s="94">
        <f t="shared" ref="U257:U282" si="70">L257*O257</f>
        <v>16</v>
      </c>
      <c r="V257" s="94">
        <f t="shared" si="58"/>
        <v>16</v>
      </c>
      <c r="W257" s="94"/>
      <c r="X257" s="94">
        <v>190000</v>
      </c>
      <c r="Y257" s="94">
        <f t="shared" si="59"/>
        <v>0</v>
      </c>
      <c r="Z257" s="94">
        <f t="shared" si="60"/>
        <v>0</v>
      </c>
      <c r="AA257" s="94">
        <f t="shared" si="61"/>
        <v>0</v>
      </c>
      <c r="AB257" s="107"/>
      <c r="AC257" s="96" t="s">
        <v>685</v>
      </c>
      <c r="AD257" s="84"/>
      <c r="AE257" s="94">
        <f t="shared" si="62"/>
        <v>0</v>
      </c>
      <c r="AF257" s="84"/>
      <c r="AG257" s="94">
        <f t="shared" si="63"/>
        <v>0</v>
      </c>
      <c r="AH257" s="84"/>
      <c r="AI257" s="94">
        <f t="shared" si="64"/>
        <v>0</v>
      </c>
      <c r="AJ257" s="84"/>
      <c r="AK257" s="94">
        <f t="shared" si="65"/>
        <v>0</v>
      </c>
      <c r="AL257" s="85"/>
      <c r="AM257" s="84">
        <v>11</v>
      </c>
      <c r="AN257" s="84">
        <v>32</v>
      </c>
    </row>
    <row r="258" spans="1:40" ht="36" customHeight="1">
      <c r="A258" s="79"/>
      <c r="B258" s="134" t="s">
        <v>419</v>
      </c>
      <c r="C258" s="79">
        <v>829373284</v>
      </c>
      <c r="D258" s="79">
        <v>9390694422</v>
      </c>
      <c r="E258" s="144" t="s">
        <v>134</v>
      </c>
      <c r="F258" s="128" t="s">
        <v>36</v>
      </c>
      <c r="G258" s="79">
        <v>8</v>
      </c>
      <c r="H258" s="79">
        <v>1</v>
      </c>
      <c r="I258" s="79">
        <v>1</v>
      </c>
      <c r="J258" s="79">
        <v>16</v>
      </c>
      <c r="K258" s="79">
        <v>48</v>
      </c>
      <c r="L258" s="91">
        <f t="shared" ref="L258:L282" si="71">K258*2/3</f>
        <v>32</v>
      </c>
      <c r="M258" s="91">
        <f t="shared" si="67"/>
        <v>48</v>
      </c>
      <c r="N258" s="91">
        <f t="shared" ref="N258:N282" si="72">P258/16</f>
        <v>0.875</v>
      </c>
      <c r="O258" s="92">
        <f t="shared" ref="O258:O281" si="73">N258</f>
        <v>0.875</v>
      </c>
      <c r="P258" s="79">
        <v>14</v>
      </c>
      <c r="Q258" s="91">
        <f t="shared" si="66"/>
        <v>1</v>
      </c>
      <c r="R258" s="91">
        <f t="shared" si="66"/>
        <v>1</v>
      </c>
      <c r="S258" s="91">
        <f t="shared" si="68"/>
        <v>14</v>
      </c>
      <c r="T258" s="91">
        <f t="shared" si="69"/>
        <v>42</v>
      </c>
      <c r="U258" s="91">
        <f t="shared" si="70"/>
        <v>28</v>
      </c>
      <c r="V258" s="91">
        <f t="shared" ref="V258:V282" si="74">U258+S258</f>
        <v>42</v>
      </c>
      <c r="W258" s="91">
        <f>V258</f>
        <v>42</v>
      </c>
      <c r="X258" s="91">
        <v>190000</v>
      </c>
      <c r="Y258" s="91">
        <f t="shared" ref="Y258:Y282" si="75">X258*W258+(AE258+AG258+AI258+AK258)</f>
        <v>7980000</v>
      </c>
      <c r="Z258" s="91">
        <f t="shared" ref="Z258:Z282" si="76">Y258*10%</f>
        <v>798000</v>
      </c>
      <c r="AA258" s="91">
        <f t="shared" ref="AA258:AA282" si="77">Y258-Z258</f>
        <v>7182000</v>
      </c>
      <c r="AB258" s="106"/>
      <c r="AC258" s="93" t="s">
        <v>685</v>
      </c>
      <c r="AD258" s="79"/>
      <c r="AE258" s="91">
        <f t="shared" ref="AE258:AE282" si="78">AD258*(3*X258)</f>
        <v>0</v>
      </c>
      <c r="AF258" s="79"/>
      <c r="AG258" s="91">
        <f t="shared" ref="AG258:AG282" si="79">AF258*250000</f>
        <v>0</v>
      </c>
      <c r="AH258" s="79"/>
      <c r="AI258" s="91">
        <f t="shared" ref="AI258:AI282" si="80">AH258*50000</f>
        <v>0</v>
      </c>
      <c r="AJ258" s="79"/>
      <c r="AK258" s="91">
        <f t="shared" ref="AK258:AK282" si="81">(AJ258*X258)</f>
        <v>0</v>
      </c>
      <c r="AL258" s="80"/>
      <c r="AM258" s="79">
        <v>14</v>
      </c>
      <c r="AN258" s="79">
        <v>64</v>
      </c>
    </row>
    <row r="259" spans="1:40" s="86" customFormat="1" ht="36" customHeight="1">
      <c r="A259" s="84"/>
      <c r="B259" s="135" t="s">
        <v>153</v>
      </c>
      <c r="C259" s="84">
        <v>651943787</v>
      </c>
      <c r="D259" s="84">
        <v>9151641833</v>
      </c>
      <c r="E259" s="145" t="s">
        <v>134</v>
      </c>
      <c r="F259" s="129" t="s">
        <v>152</v>
      </c>
      <c r="G259" s="84">
        <v>10</v>
      </c>
      <c r="H259" s="84">
        <v>1</v>
      </c>
      <c r="I259" s="84">
        <v>1</v>
      </c>
      <c r="J259" s="84">
        <v>16</v>
      </c>
      <c r="K259" s="84">
        <v>32</v>
      </c>
      <c r="L259" s="94">
        <f t="shared" si="71"/>
        <v>21.333333333333332</v>
      </c>
      <c r="M259" s="94">
        <f t="shared" si="67"/>
        <v>37.333333333333329</v>
      </c>
      <c r="N259" s="94">
        <f t="shared" si="72"/>
        <v>0.9375</v>
      </c>
      <c r="O259" s="95">
        <f t="shared" si="73"/>
        <v>0.9375</v>
      </c>
      <c r="P259" s="84">
        <v>15</v>
      </c>
      <c r="Q259" s="94">
        <f t="shared" si="66"/>
        <v>1</v>
      </c>
      <c r="R259" s="94">
        <f t="shared" si="66"/>
        <v>1</v>
      </c>
      <c r="S259" s="94">
        <f t="shared" si="68"/>
        <v>15</v>
      </c>
      <c r="T259" s="94">
        <f t="shared" si="69"/>
        <v>30</v>
      </c>
      <c r="U259" s="94">
        <f t="shared" si="70"/>
        <v>20</v>
      </c>
      <c r="V259" s="94">
        <f t="shared" si="74"/>
        <v>35</v>
      </c>
      <c r="W259" s="94">
        <v>73</v>
      </c>
      <c r="X259" s="94">
        <v>190000</v>
      </c>
      <c r="Y259" s="94">
        <f t="shared" si="75"/>
        <v>16720000</v>
      </c>
      <c r="Z259" s="94">
        <f t="shared" si="76"/>
        <v>1672000</v>
      </c>
      <c r="AA259" s="94">
        <f t="shared" si="77"/>
        <v>15048000</v>
      </c>
      <c r="AB259" s="107"/>
      <c r="AC259" s="96" t="s">
        <v>685</v>
      </c>
      <c r="AD259" s="84">
        <v>5</v>
      </c>
      <c r="AE259" s="94">
        <f t="shared" si="78"/>
        <v>2850000</v>
      </c>
      <c r="AF259" s="84"/>
      <c r="AG259" s="94">
        <f t="shared" si="79"/>
        <v>0</v>
      </c>
      <c r="AH259" s="84"/>
      <c r="AI259" s="94">
        <f t="shared" si="80"/>
        <v>0</v>
      </c>
      <c r="AJ259" s="84"/>
      <c r="AK259" s="94">
        <f t="shared" si="81"/>
        <v>0</v>
      </c>
      <c r="AL259" s="85"/>
      <c r="AM259" s="84">
        <v>15</v>
      </c>
      <c r="AN259" s="84">
        <v>48</v>
      </c>
    </row>
    <row r="260" spans="1:40" s="86" customFormat="1" ht="36" customHeight="1">
      <c r="A260" s="84"/>
      <c r="B260" s="135" t="s">
        <v>153</v>
      </c>
      <c r="C260" s="84">
        <v>651943787</v>
      </c>
      <c r="D260" s="84"/>
      <c r="E260" s="145" t="s">
        <v>134</v>
      </c>
      <c r="F260" s="129" t="s">
        <v>155</v>
      </c>
      <c r="G260" s="84">
        <v>3</v>
      </c>
      <c r="H260" s="84">
        <v>1</v>
      </c>
      <c r="I260" s="84">
        <v>1</v>
      </c>
      <c r="J260" s="84">
        <v>16</v>
      </c>
      <c r="K260" s="84">
        <v>32</v>
      </c>
      <c r="L260" s="94">
        <f t="shared" si="71"/>
        <v>21.333333333333332</v>
      </c>
      <c r="M260" s="94">
        <f t="shared" si="67"/>
        <v>37.333333333333329</v>
      </c>
      <c r="N260" s="94">
        <f t="shared" si="72"/>
        <v>0.5625</v>
      </c>
      <c r="O260" s="95">
        <f t="shared" si="73"/>
        <v>0.5625</v>
      </c>
      <c r="P260" s="84">
        <v>9</v>
      </c>
      <c r="Q260" s="94">
        <f t="shared" si="66"/>
        <v>1</v>
      </c>
      <c r="R260" s="94">
        <f t="shared" si="66"/>
        <v>1</v>
      </c>
      <c r="S260" s="94">
        <f t="shared" si="68"/>
        <v>9</v>
      </c>
      <c r="T260" s="94">
        <f t="shared" si="69"/>
        <v>18</v>
      </c>
      <c r="U260" s="94">
        <f t="shared" si="70"/>
        <v>12</v>
      </c>
      <c r="V260" s="94">
        <f t="shared" si="74"/>
        <v>21</v>
      </c>
      <c r="W260" s="94"/>
      <c r="X260" s="94">
        <v>190000</v>
      </c>
      <c r="Y260" s="94">
        <f t="shared" si="75"/>
        <v>0</v>
      </c>
      <c r="Z260" s="94">
        <f t="shared" si="76"/>
        <v>0</v>
      </c>
      <c r="AA260" s="94">
        <f t="shared" si="77"/>
        <v>0</v>
      </c>
      <c r="AB260" s="107"/>
      <c r="AC260" s="96" t="s">
        <v>685</v>
      </c>
      <c r="AD260" s="84"/>
      <c r="AE260" s="94">
        <f t="shared" si="78"/>
        <v>0</v>
      </c>
      <c r="AF260" s="84"/>
      <c r="AG260" s="94">
        <f t="shared" si="79"/>
        <v>0</v>
      </c>
      <c r="AH260" s="84"/>
      <c r="AI260" s="94">
        <f t="shared" si="80"/>
        <v>0</v>
      </c>
      <c r="AJ260" s="84"/>
      <c r="AK260" s="94">
        <f t="shared" si="81"/>
        <v>0</v>
      </c>
      <c r="AL260" s="85"/>
      <c r="AM260" s="84">
        <v>9</v>
      </c>
      <c r="AN260" s="84">
        <v>48</v>
      </c>
    </row>
    <row r="261" spans="1:40" s="86" customFormat="1" ht="36" customHeight="1">
      <c r="A261" s="84"/>
      <c r="B261" s="135" t="s">
        <v>153</v>
      </c>
      <c r="C261" s="84">
        <v>651943787</v>
      </c>
      <c r="D261" s="84"/>
      <c r="E261" s="145" t="s">
        <v>134</v>
      </c>
      <c r="F261" s="129" t="s">
        <v>158</v>
      </c>
      <c r="G261" s="84">
        <v>37</v>
      </c>
      <c r="H261" s="84">
        <v>0</v>
      </c>
      <c r="I261" s="84">
        <v>1</v>
      </c>
      <c r="J261" s="84">
        <v>0</v>
      </c>
      <c r="K261" s="84">
        <v>32</v>
      </c>
      <c r="L261" s="94">
        <f t="shared" si="71"/>
        <v>21.333333333333332</v>
      </c>
      <c r="M261" s="94">
        <f t="shared" si="67"/>
        <v>21.333333333333332</v>
      </c>
      <c r="N261" s="94">
        <f t="shared" si="72"/>
        <v>0.8125</v>
      </c>
      <c r="O261" s="95">
        <f t="shared" si="73"/>
        <v>0.8125</v>
      </c>
      <c r="P261" s="84">
        <v>13</v>
      </c>
      <c r="Q261" s="94">
        <f t="shared" si="66"/>
        <v>0</v>
      </c>
      <c r="R261" s="94">
        <f t="shared" si="66"/>
        <v>1</v>
      </c>
      <c r="S261" s="94">
        <f t="shared" si="68"/>
        <v>0</v>
      </c>
      <c r="T261" s="94">
        <f t="shared" si="69"/>
        <v>26</v>
      </c>
      <c r="U261" s="94">
        <f t="shared" si="70"/>
        <v>17.333333333333332</v>
      </c>
      <c r="V261" s="94">
        <f t="shared" si="74"/>
        <v>17.333333333333332</v>
      </c>
      <c r="W261" s="94"/>
      <c r="X261" s="94">
        <v>190000</v>
      </c>
      <c r="Y261" s="94">
        <f t="shared" si="75"/>
        <v>0</v>
      </c>
      <c r="Z261" s="94">
        <f t="shared" si="76"/>
        <v>0</v>
      </c>
      <c r="AA261" s="94">
        <f t="shared" si="77"/>
        <v>0</v>
      </c>
      <c r="AB261" s="107"/>
      <c r="AC261" s="96" t="s">
        <v>685</v>
      </c>
      <c r="AD261" s="84"/>
      <c r="AE261" s="94">
        <f t="shared" si="78"/>
        <v>0</v>
      </c>
      <c r="AF261" s="84"/>
      <c r="AG261" s="94">
        <f t="shared" si="79"/>
        <v>0</v>
      </c>
      <c r="AH261" s="84"/>
      <c r="AI261" s="94">
        <f t="shared" si="80"/>
        <v>0</v>
      </c>
      <c r="AJ261" s="84"/>
      <c r="AK261" s="94">
        <f t="shared" si="81"/>
        <v>0</v>
      </c>
      <c r="AL261" s="85"/>
      <c r="AM261" s="84">
        <v>13</v>
      </c>
      <c r="AN261" s="84">
        <v>32</v>
      </c>
    </row>
    <row r="262" spans="1:40" s="86" customFormat="1" ht="36" customHeight="1">
      <c r="A262" s="84"/>
      <c r="B262" s="135" t="s">
        <v>153</v>
      </c>
      <c r="C262" s="84"/>
      <c r="D262" s="84"/>
      <c r="E262" s="145" t="s">
        <v>134</v>
      </c>
      <c r="F262" s="129" t="s">
        <v>79</v>
      </c>
      <c r="G262" s="84">
        <v>5</v>
      </c>
      <c r="H262" s="84">
        <v>0</v>
      </c>
      <c r="I262" s="84">
        <v>2</v>
      </c>
      <c r="J262" s="84">
        <v>0</v>
      </c>
      <c r="K262" s="84">
        <v>240</v>
      </c>
      <c r="L262" s="94">
        <f t="shared" si="71"/>
        <v>160</v>
      </c>
      <c r="M262" s="94">
        <f t="shared" si="67"/>
        <v>160</v>
      </c>
      <c r="N262" s="94">
        <f t="shared" si="72"/>
        <v>0</v>
      </c>
      <c r="O262" s="95">
        <f t="shared" si="73"/>
        <v>0</v>
      </c>
      <c r="P262" s="84"/>
      <c r="Q262" s="94">
        <f t="shared" si="66"/>
        <v>0</v>
      </c>
      <c r="R262" s="94">
        <f t="shared" si="66"/>
        <v>2</v>
      </c>
      <c r="S262" s="94">
        <f t="shared" si="68"/>
        <v>0</v>
      </c>
      <c r="T262" s="94">
        <f t="shared" si="69"/>
        <v>0</v>
      </c>
      <c r="U262" s="94">
        <f t="shared" si="70"/>
        <v>0</v>
      </c>
      <c r="V262" s="94">
        <f t="shared" si="74"/>
        <v>0</v>
      </c>
      <c r="W262" s="94"/>
      <c r="X262" s="94">
        <v>190000</v>
      </c>
      <c r="Y262" s="94">
        <f t="shared" si="75"/>
        <v>0</v>
      </c>
      <c r="Z262" s="94">
        <f t="shared" si="76"/>
        <v>0</v>
      </c>
      <c r="AA262" s="94">
        <f t="shared" si="77"/>
        <v>0</v>
      </c>
      <c r="AB262" s="107"/>
      <c r="AC262" s="96" t="s">
        <v>685</v>
      </c>
      <c r="AD262" s="84"/>
      <c r="AE262" s="94">
        <f t="shared" si="78"/>
        <v>0</v>
      </c>
      <c r="AF262" s="84"/>
      <c r="AG262" s="94">
        <f t="shared" si="79"/>
        <v>0</v>
      </c>
      <c r="AH262" s="84"/>
      <c r="AI262" s="94">
        <f t="shared" si="80"/>
        <v>0</v>
      </c>
      <c r="AJ262" s="84"/>
      <c r="AK262" s="94">
        <f t="shared" si="81"/>
        <v>0</v>
      </c>
      <c r="AL262" s="85"/>
      <c r="AM262" s="84">
        <v>5</v>
      </c>
      <c r="AN262" s="84">
        <v>240</v>
      </c>
    </row>
    <row r="263" spans="1:40" ht="36" customHeight="1">
      <c r="A263" s="79"/>
      <c r="B263" s="134" t="s">
        <v>252</v>
      </c>
      <c r="C263" s="79">
        <v>652881904</v>
      </c>
      <c r="D263" s="79" t="s">
        <v>403</v>
      </c>
      <c r="E263" s="144" t="s">
        <v>134</v>
      </c>
      <c r="F263" s="128" t="s">
        <v>251</v>
      </c>
      <c r="G263" s="79">
        <v>17</v>
      </c>
      <c r="H263" s="79">
        <v>1</v>
      </c>
      <c r="I263" s="79">
        <v>1</v>
      </c>
      <c r="J263" s="79">
        <v>16</v>
      </c>
      <c r="K263" s="79">
        <v>48</v>
      </c>
      <c r="L263" s="91">
        <f t="shared" si="71"/>
        <v>32</v>
      </c>
      <c r="M263" s="91">
        <f t="shared" si="67"/>
        <v>48</v>
      </c>
      <c r="N263" s="91">
        <f t="shared" si="72"/>
        <v>0.75</v>
      </c>
      <c r="O263" s="92">
        <f t="shared" si="73"/>
        <v>0.75</v>
      </c>
      <c r="P263" s="79">
        <v>12</v>
      </c>
      <c r="Q263" s="91">
        <f t="shared" si="66"/>
        <v>1</v>
      </c>
      <c r="R263" s="91">
        <f t="shared" si="66"/>
        <v>1</v>
      </c>
      <c r="S263" s="91">
        <f t="shared" si="68"/>
        <v>12</v>
      </c>
      <c r="T263" s="91">
        <f t="shared" si="69"/>
        <v>36</v>
      </c>
      <c r="U263" s="91">
        <f t="shared" si="70"/>
        <v>24</v>
      </c>
      <c r="V263" s="91">
        <f t="shared" si="74"/>
        <v>36</v>
      </c>
      <c r="W263" s="91">
        <f>V263</f>
        <v>36</v>
      </c>
      <c r="X263" s="91">
        <v>190000</v>
      </c>
      <c r="Y263" s="91">
        <f t="shared" si="75"/>
        <v>6840000</v>
      </c>
      <c r="Z263" s="91">
        <f t="shared" si="76"/>
        <v>684000</v>
      </c>
      <c r="AA263" s="91">
        <f t="shared" si="77"/>
        <v>6156000</v>
      </c>
      <c r="AB263" s="106"/>
      <c r="AC263" s="93" t="s">
        <v>685</v>
      </c>
      <c r="AD263" s="79"/>
      <c r="AE263" s="91">
        <f t="shared" si="78"/>
        <v>0</v>
      </c>
      <c r="AF263" s="79"/>
      <c r="AG263" s="91">
        <f t="shared" si="79"/>
        <v>0</v>
      </c>
      <c r="AH263" s="79"/>
      <c r="AI263" s="91">
        <f t="shared" si="80"/>
        <v>0</v>
      </c>
      <c r="AJ263" s="79"/>
      <c r="AK263" s="91">
        <f t="shared" si="81"/>
        <v>0</v>
      </c>
      <c r="AL263" s="80"/>
      <c r="AM263" s="79">
        <v>12</v>
      </c>
      <c r="AN263" s="79">
        <v>64</v>
      </c>
    </row>
    <row r="264" spans="1:40" s="86" customFormat="1" ht="36" customHeight="1">
      <c r="A264" s="84"/>
      <c r="B264" s="135" t="s">
        <v>260</v>
      </c>
      <c r="C264" s="84">
        <v>919329381</v>
      </c>
      <c r="D264" s="84">
        <v>9155156986</v>
      </c>
      <c r="E264" s="145" t="s">
        <v>87</v>
      </c>
      <c r="F264" s="129" t="s">
        <v>259</v>
      </c>
      <c r="G264" s="84">
        <v>23</v>
      </c>
      <c r="H264" s="84">
        <v>1</v>
      </c>
      <c r="I264" s="84">
        <v>1</v>
      </c>
      <c r="J264" s="84">
        <v>16</v>
      </c>
      <c r="K264" s="84">
        <v>48</v>
      </c>
      <c r="L264" s="94">
        <f t="shared" si="71"/>
        <v>32</v>
      </c>
      <c r="M264" s="94">
        <f t="shared" si="67"/>
        <v>48</v>
      </c>
      <c r="N264" s="94">
        <f t="shared" si="72"/>
        <v>1</v>
      </c>
      <c r="O264" s="95">
        <f t="shared" si="73"/>
        <v>1</v>
      </c>
      <c r="P264" s="84">
        <v>16</v>
      </c>
      <c r="Q264" s="94">
        <f t="shared" si="66"/>
        <v>1</v>
      </c>
      <c r="R264" s="94">
        <f t="shared" si="66"/>
        <v>1</v>
      </c>
      <c r="S264" s="94">
        <f t="shared" si="68"/>
        <v>16</v>
      </c>
      <c r="T264" s="94">
        <f t="shared" si="69"/>
        <v>48</v>
      </c>
      <c r="U264" s="94">
        <f t="shared" si="70"/>
        <v>32</v>
      </c>
      <c r="V264" s="94">
        <f t="shared" si="74"/>
        <v>48</v>
      </c>
      <c r="W264" s="94">
        <f>SUM(V264:V266)</f>
        <v>138</v>
      </c>
      <c r="X264" s="94">
        <v>280000</v>
      </c>
      <c r="Y264" s="94">
        <f t="shared" si="75"/>
        <v>38640000</v>
      </c>
      <c r="Z264" s="94">
        <f t="shared" si="76"/>
        <v>3864000</v>
      </c>
      <c r="AA264" s="94">
        <f t="shared" si="77"/>
        <v>34776000</v>
      </c>
      <c r="AB264" s="107"/>
      <c r="AC264" s="96" t="s">
        <v>685</v>
      </c>
      <c r="AD264" s="84"/>
      <c r="AE264" s="94">
        <f t="shared" si="78"/>
        <v>0</v>
      </c>
      <c r="AF264" s="84"/>
      <c r="AG264" s="94">
        <f t="shared" si="79"/>
        <v>0</v>
      </c>
      <c r="AH264" s="84"/>
      <c r="AI264" s="94">
        <f t="shared" si="80"/>
        <v>0</v>
      </c>
      <c r="AJ264" s="84"/>
      <c r="AK264" s="94">
        <f t="shared" si="81"/>
        <v>0</v>
      </c>
      <c r="AL264" s="85"/>
      <c r="AM264" s="84">
        <v>16</v>
      </c>
      <c r="AN264" s="84">
        <v>64</v>
      </c>
    </row>
    <row r="265" spans="1:40" s="86" customFormat="1" ht="36" customHeight="1">
      <c r="A265" s="84"/>
      <c r="B265" s="135" t="s">
        <v>260</v>
      </c>
      <c r="C265" s="84">
        <v>919329381</v>
      </c>
      <c r="D265" s="84"/>
      <c r="E265" s="145" t="s">
        <v>87</v>
      </c>
      <c r="F265" s="129" t="s">
        <v>474</v>
      </c>
      <c r="G265" s="84" t="s">
        <v>473</v>
      </c>
      <c r="H265" s="84">
        <v>1</v>
      </c>
      <c r="I265" s="84">
        <v>1</v>
      </c>
      <c r="J265" s="84">
        <v>16</v>
      </c>
      <c r="K265" s="84">
        <v>48</v>
      </c>
      <c r="L265" s="94">
        <f t="shared" si="71"/>
        <v>32</v>
      </c>
      <c r="M265" s="94">
        <f t="shared" si="67"/>
        <v>48</v>
      </c>
      <c r="N265" s="94">
        <f t="shared" si="72"/>
        <v>0.875</v>
      </c>
      <c r="O265" s="95">
        <f t="shared" si="73"/>
        <v>0.875</v>
      </c>
      <c r="P265" s="84">
        <v>14</v>
      </c>
      <c r="Q265" s="94">
        <f t="shared" si="66"/>
        <v>1</v>
      </c>
      <c r="R265" s="94">
        <f t="shared" si="66"/>
        <v>1</v>
      </c>
      <c r="S265" s="94">
        <f t="shared" si="68"/>
        <v>14</v>
      </c>
      <c r="T265" s="94">
        <f t="shared" si="69"/>
        <v>42</v>
      </c>
      <c r="U265" s="94">
        <f t="shared" si="70"/>
        <v>28</v>
      </c>
      <c r="V265" s="94">
        <f t="shared" si="74"/>
        <v>42</v>
      </c>
      <c r="W265" s="94"/>
      <c r="X265" s="94">
        <v>280000</v>
      </c>
      <c r="Y265" s="94">
        <f t="shared" si="75"/>
        <v>0</v>
      </c>
      <c r="Z265" s="94">
        <f t="shared" si="76"/>
        <v>0</v>
      </c>
      <c r="AA265" s="94">
        <f t="shared" si="77"/>
        <v>0</v>
      </c>
      <c r="AB265" s="107"/>
      <c r="AC265" s="96" t="s">
        <v>685</v>
      </c>
      <c r="AD265" s="84"/>
      <c r="AE265" s="94">
        <f t="shared" si="78"/>
        <v>0</v>
      </c>
      <c r="AF265" s="84"/>
      <c r="AG265" s="94">
        <f t="shared" si="79"/>
        <v>0</v>
      </c>
      <c r="AH265" s="84"/>
      <c r="AI265" s="94">
        <f t="shared" si="80"/>
        <v>0</v>
      </c>
      <c r="AJ265" s="84"/>
      <c r="AK265" s="94">
        <f t="shared" si="81"/>
        <v>0</v>
      </c>
      <c r="AL265" s="85"/>
      <c r="AM265" s="84">
        <v>14</v>
      </c>
      <c r="AN265" s="84">
        <v>64</v>
      </c>
    </row>
    <row r="266" spans="1:40" s="86" customFormat="1" ht="36" customHeight="1">
      <c r="A266" s="84"/>
      <c r="B266" s="135" t="s">
        <v>260</v>
      </c>
      <c r="C266" s="84">
        <v>919329381</v>
      </c>
      <c r="D266" s="84"/>
      <c r="E266" s="145" t="s">
        <v>87</v>
      </c>
      <c r="F266" s="129" t="s">
        <v>265</v>
      </c>
      <c r="G266" s="84">
        <v>10</v>
      </c>
      <c r="H266" s="84">
        <v>1</v>
      </c>
      <c r="I266" s="84">
        <v>1</v>
      </c>
      <c r="J266" s="84">
        <v>16</v>
      </c>
      <c r="K266" s="84">
        <v>48</v>
      </c>
      <c r="L266" s="94">
        <f t="shared" si="71"/>
        <v>32</v>
      </c>
      <c r="M266" s="94">
        <f t="shared" si="67"/>
        <v>48</v>
      </c>
      <c r="N266" s="94">
        <f t="shared" si="72"/>
        <v>1</v>
      </c>
      <c r="O266" s="95">
        <f t="shared" si="73"/>
        <v>1</v>
      </c>
      <c r="P266" s="84">
        <v>16</v>
      </c>
      <c r="Q266" s="94">
        <f t="shared" si="66"/>
        <v>1</v>
      </c>
      <c r="R266" s="94">
        <f t="shared" si="66"/>
        <v>1</v>
      </c>
      <c r="S266" s="94">
        <f t="shared" si="68"/>
        <v>16</v>
      </c>
      <c r="T266" s="94">
        <f t="shared" si="69"/>
        <v>48</v>
      </c>
      <c r="U266" s="94">
        <f t="shared" si="70"/>
        <v>32</v>
      </c>
      <c r="V266" s="94">
        <f t="shared" si="74"/>
        <v>48</v>
      </c>
      <c r="W266" s="94"/>
      <c r="X266" s="94">
        <v>280000</v>
      </c>
      <c r="Y266" s="94">
        <f t="shared" si="75"/>
        <v>0</v>
      </c>
      <c r="Z266" s="94">
        <f t="shared" si="76"/>
        <v>0</v>
      </c>
      <c r="AA266" s="94">
        <f t="shared" si="77"/>
        <v>0</v>
      </c>
      <c r="AB266" s="107"/>
      <c r="AC266" s="96" t="s">
        <v>685</v>
      </c>
      <c r="AD266" s="84"/>
      <c r="AE266" s="94">
        <f t="shared" si="78"/>
        <v>0</v>
      </c>
      <c r="AF266" s="84"/>
      <c r="AG266" s="94">
        <f t="shared" si="79"/>
        <v>0</v>
      </c>
      <c r="AH266" s="84"/>
      <c r="AI266" s="94">
        <f t="shared" si="80"/>
        <v>0</v>
      </c>
      <c r="AJ266" s="84"/>
      <c r="AK266" s="94">
        <f t="shared" si="81"/>
        <v>0</v>
      </c>
      <c r="AL266" s="85"/>
      <c r="AM266" s="84">
        <v>16</v>
      </c>
      <c r="AN266" s="84">
        <v>64</v>
      </c>
    </row>
    <row r="267" spans="1:40" ht="36" customHeight="1">
      <c r="A267" s="79"/>
      <c r="B267" s="134" t="s">
        <v>219</v>
      </c>
      <c r="C267" s="79">
        <v>653103425</v>
      </c>
      <c r="D267" s="79">
        <v>9151607843</v>
      </c>
      <c r="E267" s="144" t="s">
        <v>134</v>
      </c>
      <c r="F267" s="128" t="s">
        <v>218</v>
      </c>
      <c r="G267" s="79">
        <v>16</v>
      </c>
      <c r="H267" s="79">
        <v>1</v>
      </c>
      <c r="I267" s="79">
        <v>0</v>
      </c>
      <c r="J267" s="79">
        <v>16</v>
      </c>
      <c r="K267" s="79">
        <v>0</v>
      </c>
      <c r="L267" s="91">
        <f t="shared" si="71"/>
        <v>0</v>
      </c>
      <c r="M267" s="91">
        <f t="shared" si="67"/>
        <v>16</v>
      </c>
      <c r="N267" s="91">
        <f t="shared" si="72"/>
        <v>1</v>
      </c>
      <c r="O267" s="92">
        <f t="shared" si="73"/>
        <v>1</v>
      </c>
      <c r="P267" s="79">
        <v>16</v>
      </c>
      <c r="Q267" s="91">
        <f t="shared" si="66"/>
        <v>1</v>
      </c>
      <c r="R267" s="91">
        <f t="shared" si="66"/>
        <v>0</v>
      </c>
      <c r="S267" s="91">
        <f t="shared" si="68"/>
        <v>16</v>
      </c>
      <c r="T267" s="91">
        <f t="shared" si="69"/>
        <v>0</v>
      </c>
      <c r="U267" s="91">
        <f t="shared" si="70"/>
        <v>0</v>
      </c>
      <c r="V267" s="91">
        <f t="shared" si="74"/>
        <v>16</v>
      </c>
      <c r="W267" s="91">
        <f>SUM(V267:V268)</f>
        <v>48</v>
      </c>
      <c r="X267" s="91">
        <v>190000</v>
      </c>
      <c r="Y267" s="91">
        <f t="shared" si="75"/>
        <v>9120000</v>
      </c>
      <c r="Z267" s="91">
        <f t="shared" si="76"/>
        <v>912000</v>
      </c>
      <c r="AA267" s="91">
        <f t="shared" si="77"/>
        <v>8208000</v>
      </c>
      <c r="AB267" s="106"/>
      <c r="AC267" s="93" t="s">
        <v>685</v>
      </c>
      <c r="AD267" s="79"/>
      <c r="AE267" s="91">
        <f t="shared" si="78"/>
        <v>0</v>
      </c>
      <c r="AF267" s="79"/>
      <c r="AG267" s="91">
        <f t="shared" si="79"/>
        <v>0</v>
      </c>
      <c r="AH267" s="79"/>
      <c r="AI267" s="91">
        <f t="shared" si="80"/>
        <v>0</v>
      </c>
      <c r="AJ267" s="79"/>
      <c r="AK267" s="91">
        <f t="shared" si="81"/>
        <v>0</v>
      </c>
      <c r="AL267" s="80"/>
      <c r="AM267" s="79">
        <v>16</v>
      </c>
      <c r="AN267" s="79">
        <v>16</v>
      </c>
    </row>
    <row r="268" spans="1:40" ht="36" customHeight="1">
      <c r="A268" s="79"/>
      <c r="B268" s="134" t="s">
        <v>219</v>
      </c>
      <c r="C268" s="79">
        <v>653103425</v>
      </c>
      <c r="D268" s="79"/>
      <c r="E268" s="144" t="s">
        <v>134</v>
      </c>
      <c r="F268" s="128" t="s">
        <v>222</v>
      </c>
      <c r="G268" s="79">
        <v>28</v>
      </c>
      <c r="H268" s="79">
        <v>2</v>
      </c>
      <c r="I268" s="79">
        <v>0</v>
      </c>
      <c r="J268" s="79">
        <v>32</v>
      </c>
      <c r="K268" s="79">
        <v>0</v>
      </c>
      <c r="L268" s="91">
        <f t="shared" si="71"/>
        <v>0</v>
      </c>
      <c r="M268" s="91">
        <f t="shared" si="67"/>
        <v>32</v>
      </c>
      <c r="N268" s="91">
        <f t="shared" si="72"/>
        <v>1</v>
      </c>
      <c r="O268" s="92">
        <f t="shared" si="73"/>
        <v>1</v>
      </c>
      <c r="P268" s="79">
        <v>16</v>
      </c>
      <c r="Q268" s="91">
        <f t="shared" si="66"/>
        <v>2</v>
      </c>
      <c r="R268" s="91">
        <f t="shared" si="66"/>
        <v>0</v>
      </c>
      <c r="S268" s="91">
        <f t="shared" si="68"/>
        <v>32</v>
      </c>
      <c r="T268" s="91">
        <f t="shared" si="69"/>
        <v>0</v>
      </c>
      <c r="U268" s="91">
        <f t="shared" si="70"/>
        <v>0</v>
      </c>
      <c r="V268" s="91">
        <f t="shared" si="74"/>
        <v>32</v>
      </c>
      <c r="W268" s="91"/>
      <c r="X268" s="91">
        <v>190000</v>
      </c>
      <c r="Y268" s="91">
        <f t="shared" si="75"/>
        <v>0</v>
      </c>
      <c r="Z268" s="91">
        <f t="shared" si="76"/>
        <v>0</v>
      </c>
      <c r="AA268" s="91">
        <f t="shared" si="77"/>
        <v>0</v>
      </c>
      <c r="AB268" s="106"/>
      <c r="AC268" s="93" t="s">
        <v>685</v>
      </c>
      <c r="AD268" s="79"/>
      <c r="AE268" s="91">
        <f t="shared" si="78"/>
        <v>0</v>
      </c>
      <c r="AF268" s="79"/>
      <c r="AG268" s="91">
        <f t="shared" si="79"/>
        <v>0</v>
      </c>
      <c r="AH268" s="79"/>
      <c r="AI268" s="91">
        <f t="shared" si="80"/>
        <v>0</v>
      </c>
      <c r="AJ268" s="79"/>
      <c r="AK268" s="91">
        <f t="shared" si="81"/>
        <v>0</v>
      </c>
      <c r="AL268" s="80"/>
      <c r="AM268" s="79">
        <v>16</v>
      </c>
      <c r="AN268" s="79">
        <v>32</v>
      </c>
    </row>
    <row r="269" spans="1:40" s="86" customFormat="1" ht="36" customHeight="1">
      <c r="A269" s="84"/>
      <c r="B269" s="135" t="s">
        <v>111</v>
      </c>
      <c r="C269" s="84">
        <v>651766443</v>
      </c>
      <c r="D269" s="84">
        <v>9155619096</v>
      </c>
      <c r="E269" s="145" t="s">
        <v>87</v>
      </c>
      <c r="F269" s="129" t="s">
        <v>110</v>
      </c>
      <c r="G269" s="84">
        <v>22</v>
      </c>
      <c r="H269" s="84">
        <v>2</v>
      </c>
      <c r="I269" s="84">
        <v>1</v>
      </c>
      <c r="J269" s="84">
        <v>32</v>
      </c>
      <c r="K269" s="84">
        <v>32</v>
      </c>
      <c r="L269" s="94">
        <f t="shared" si="71"/>
        <v>21.333333333333332</v>
      </c>
      <c r="M269" s="94">
        <f t="shared" si="67"/>
        <v>53.333333333333329</v>
      </c>
      <c r="N269" s="94">
        <f t="shared" si="72"/>
        <v>0.8125</v>
      </c>
      <c r="O269" s="95">
        <f t="shared" si="73"/>
        <v>0.8125</v>
      </c>
      <c r="P269" s="84">
        <v>13</v>
      </c>
      <c r="Q269" s="94">
        <f t="shared" si="66"/>
        <v>2</v>
      </c>
      <c r="R269" s="94">
        <f t="shared" si="66"/>
        <v>1</v>
      </c>
      <c r="S269" s="94">
        <f t="shared" si="68"/>
        <v>26</v>
      </c>
      <c r="T269" s="94">
        <f t="shared" si="69"/>
        <v>26</v>
      </c>
      <c r="U269" s="94">
        <f t="shared" si="70"/>
        <v>17.333333333333332</v>
      </c>
      <c r="V269" s="94">
        <f t="shared" si="74"/>
        <v>43.333333333333329</v>
      </c>
      <c r="W269" s="94">
        <v>106</v>
      </c>
      <c r="X269" s="94">
        <v>280000</v>
      </c>
      <c r="Y269" s="94">
        <f t="shared" si="75"/>
        <v>30520000</v>
      </c>
      <c r="Z269" s="94">
        <f t="shared" si="76"/>
        <v>3052000</v>
      </c>
      <c r="AA269" s="94">
        <f t="shared" si="77"/>
        <v>27468000</v>
      </c>
      <c r="AB269" s="107"/>
      <c r="AC269" s="96" t="s">
        <v>685</v>
      </c>
      <c r="AD269" s="84">
        <v>1</v>
      </c>
      <c r="AE269" s="94">
        <f t="shared" si="78"/>
        <v>840000</v>
      </c>
      <c r="AF269" s="84"/>
      <c r="AG269" s="94">
        <f t="shared" si="79"/>
        <v>0</v>
      </c>
      <c r="AH269" s="84"/>
      <c r="AI269" s="94">
        <f t="shared" si="80"/>
        <v>0</v>
      </c>
      <c r="AJ269" s="84"/>
      <c r="AK269" s="94">
        <f t="shared" si="81"/>
        <v>0</v>
      </c>
      <c r="AL269" s="85"/>
      <c r="AM269" s="84">
        <v>13</v>
      </c>
      <c r="AN269" s="84">
        <v>64</v>
      </c>
    </row>
    <row r="270" spans="1:40" s="86" customFormat="1" ht="36" customHeight="1">
      <c r="A270" s="84"/>
      <c r="B270" s="135" t="s">
        <v>111</v>
      </c>
      <c r="C270" s="84">
        <v>651766443</v>
      </c>
      <c r="D270" s="84"/>
      <c r="E270" s="145" t="s">
        <v>87</v>
      </c>
      <c r="F270" s="129" t="s">
        <v>117</v>
      </c>
      <c r="G270" s="84">
        <v>13</v>
      </c>
      <c r="H270" s="84">
        <v>1</v>
      </c>
      <c r="I270" s="84">
        <v>1</v>
      </c>
      <c r="J270" s="84">
        <v>16</v>
      </c>
      <c r="K270" s="84">
        <v>32</v>
      </c>
      <c r="L270" s="94">
        <f t="shared" si="71"/>
        <v>21.333333333333332</v>
      </c>
      <c r="M270" s="94">
        <f t="shared" si="67"/>
        <v>37.333333333333329</v>
      </c>
      <c r="N270" s="94">
        <f t="shared" si="72"/>
        <v>0.875</v>
      </c>
      <c r="O270" s="95">
        <f t="shared" si="73"/>
        <v>0.875</v>
      </c>
      <c r="P270" s="84">
        <v>14</v>
      </c>
      <c r="Q270" s="94">
        <f t="shared" si="66"/>
        <v>1</v>
      </c>
      <c r="R270" s="94">
        <f t="shared" si="66"/>
        <v>1</v>
      </c>
      <c r="S270" s="94">
        <f t="shared" si="68"/>
        <v>14</v>
      </c>
      <c r="T270" s="94">
        <f t="shared" si="69"/>
        <v>28</v>
      </c>
      <c r="U270" s="94">
        <f t="shared" si="70"/>
        <v>18.666666666666664</v>
      </c>
      <c r="V270" s="94">
        <f t="shared" si="74"/>
        <v>32.666666666666664</v>
      </c>
      <c r="W270" s="94"/>
      <c r="X270" s="94">
        <v>280000</v>
      </c>
      <c r="Y270" s="94">
        <f t="shared" si="75"/>
        <v>0</v>
      </c>
      <c r="Z270" s="94">
        <f t="shared" si="76"/>
        <v>0</v>
      </c>
      <c r="AA270" s="94">
        <f t="shared" si="77"/>
        <v>0</v>
      </c>
      <c r="AB270" s="107"/>
      <c r="AC270" s="96" t="s">
        <v>685</v>
      </c>
      <c r="AD270" s="84"/>
      <c r="AE270" s="94">
        <f t="shared" si="78"/>
        <v>0</v>
      </c>
      <c r="AF270" s="84"/>
      <c r="AG270" s="94">
        <f t="shared" si="79"/>
        <v>0</v>
      </c>
      <c r="AH270" s="84"/>
      <c r="AI270" s="94">
        <f t="shared" si="80"/>
        <v>0</v>
      </c>
      <c r="AJ270" s="84"/>
      <c r="AK270" s="94">
        <f t="shared" si="81"/>
        <v>0</v>
      </c>
      <c r="AL270" s="85"/>
      <c r="AM270" s="84">
        <v>14</v>
      </c>
      <c r="AN270" s="84">
        <v>48</v>
      </c>
    </row>
    <row r="271" spans="1:40" s="86" customFormat="1" ht="36" customHeight="1">
      <c r="A271" s="84"/>
      <c r="B271" s="135" t="s">
        <v>111</v>
      </c>
      <c r="C271" s="84">
        <v>651766443</v>
      </c>
      <c r="D271" s="84"/>
      <c r="E271" s="145" t="s">
        <v>87</v>
      </c>
      <c r="F271" s="129" t="s">
        <v>119</v>
      </c>
      <c r="G271" s="84">
        <v>5</v>
      </c>
      <c r="H271" s="84">
        <v>1</v>
      </c>
      <c r="I271" s="84">
        <v>1</v>
      </c>
      <c r="J271" s="84">
        <v>16</v>
      </c>
      <c r="K271" s="84">
        <v>32</v>
      </c>
      <c r="L271" s="94">
        <f t="shared" si="71"/>
        <v>21.333333333333332</v>
      </c>
      <c r="M271" s="94">
        <f t="shared" si="67"/>
        <v>37.333333333333329</v>
      </c>
      <c r="N271" s="94">
        <f t="shared" si="72"/>
        <v>0.8125</v>
      </c>
      <c r="O271" s="95">
        <f t="shared" si="73"/>
        <v>0.8125</v>
      </c>
      <c r="P271" s="84">
        <v>13</v>
      </c>
      <c r="Q271" s="94">
        <f t="shared" si="66"/>
        <v>1</v>
      </c>
      <c r="R271" s="94">
        <f t="shared" si="66"/>
        <v>1</v>
      </c>
      <c r="S271" s="94">
        <f t="shared" si="68"/>
        <v>13</v>
      </c>
      <c r="T271" s="94">
        <f t="shared" si="69"/>
        <v>26</v>
      </c>
      <c r="U271" s="94">
        <f t="shared" si="70"/>
        <v>17.333333333333332</v>
      </c>
      <c r="V271" s="94">
        <f t="shared" si="74"/>
        <v>30.333333333333332</v>
      </c>
      <c r="W271" s="94"/>
      <c r="X271" s="94">
        <v>280000</v>
      </c>
      <c r="Y271" s="94">
        <f t="shared" si="75"/>
        <v>0</v>
      </c>
      <c r="Z271" s="94">
        <f t="shared" si="76"/>
        <v>0</v>
      </c>
      <c r="AA271" s="94">
        <f t="shared" si="77"/>
        <v>0</v>
      </c>
      <c r="AB271" s="107"/>
      <c r="AC271" s="96" t="s">
        <v>685</v>
      </c>
      <c r="AD271" s="84"/>
      <c r="AE271" s="94">
        <f t="shared" si="78"/>
        <v>0</v>
      </c>
      <c r="AF271" s="84"/>
      <c r="AG271" s="94">
        <f t="shared" si="79"/>
        <v>0</v>
      </c>
      <c r="AH271" s="84"/>
      <c r="AI271" s="94">
        <f t="shared" si="80"/>
        <v>0</v>
      </c>
      <c r="AJ271" s="84"/>
      <c r="AK271" s="94">
        <f t="shared" si="81"/>
        <v>0</v>
      </c>
      <c r="AL271" s="85"/>
      <c r="AM271" s="84">
        <v>13</v>
      </c>
      <c r="AN271" s="84">
        <v>48</v>
      </c>
    </row>
    <row r="272" spans="1:40" s="86" customFormat="1" ht="36" customHeight="1">
      <c r="A272" s="84"/>
      <c r="B272" s="135" t="s">
        <v>111</v>
      </c>
      <c r="C272" s="84">
        <v>651766443</v>
      </c>
      <c r="D272" s="84"/>
      <c r="E272" s="145" t="s">
        <v>87</v>
      </c>
      <c r="F272" s="129" t="s">
        <v>81</v>
      </c>
      <c r="G272" s="84">
        <v>1</v>
      </c>
      <c r="H272" s="84">
        <v>0</v>
      </c>
      <c r="I272" s="84">
        <v>2</v>
      </c>
      <c r="J272" s="84">
        <v>0</v>
      </c>
      <c r="K272" s="84">
        <v>240</v>
      </c>
      <c r="L272" s="94">
        <f t="shared" si="71"/>
        <v>160</v>
      </c>
      <c r="M272" s="94">
        <f t="shared" si="67"/>
        <v>160</v>
      </c>
      <c r="N272" s="94">
        <f t="shared" si="72"/>
        <v>0</v>
      </c>
      <c r="O272" s="95">
        <f t="shared" si="73"/>
        <v>0</v>
      </c>
      <c r="P272" s="84"/>
      <c r="Q272" s="94">
        <f t="shared" si="66"/>
        <v>0</v>
      </c>
      <c r="R272" s="94">
        <f t="shared" si="66"/>
        <v>2</v>
      </c>
      <c r="S272" s="94">
        <f t="shared" si="68"/>
        <v>0</v>
      </c>
      <c r="T272" s="94">
        <f t="shared" si="69"/>
        <v>0</v>
      </c>
      <c r="U272" s="94">
        <f t="shared" si="70"/>
        <v>0</v>
      </c>
      <c r="V272" s="94">
        <f t="shared" si="74"/>
        <v>0</v>
      </c>
      <c r="W272" s="94"/>
      <c r="X272" s="94">
        <v>280000</v>
      </c>
      <c r="Y272" s="94">
        <f t="shared" si="75"/>
        <v>0</v>
      </c>
      <c r="Z272" s="94">
        <f t="shared" si="76"/>
        <v>0</v>
      </c>
      <c r="AA272" s="94">
        <f t="shared" si="77"/>
        <v>0</v>
      </c>
      <c r="AB272" s="107"/>
      <c r="AC272" s="96" t="s">
        <v>685</v>
      </c>
      <c r="AD272" s="84"/>
      <c r="AE272" s="94">
        <f t="shared" si="78"/>
        <v>0</v>
      </c>
      <c r="AF272" s="84"/>
      <c r="AG272" s="94">
        <f t="shared" si="79"/>
        <v>0</v>
      </c>
      <c r="AH272" s="84"/>
      <c r="AI272" s="94">
        <f t="shared" si="80"/>
        <v>0</v>
      </c>
      <c r="AJ272" s="84"/>
      <c r="AK272" s="94">
        <f t="shared" si="81"/>
        <v>0</v>
      </c>
      <c r="AL272" s="85"/>
      <c r="AM272" s="84">
        <v>1</v>
      </c>
      <c r="AN272" s="84">
        <v>240</v>
      </c>
    </row>
    <row r="273" spans="1:40" ht="36" customHeight="1">
      <c r="A273" s="79"/>
      <c r="B273" s="134" t="s">
        <v>310</v>
      </c>
      <c r="C273" s="79">
        <v>934199647</v>
      </c>
      <c r="D273" s="79">
        <v>9139545492</v>
      </c>
      <c r="E273" s="144" t="s">
        <v>134</v>
      </c>
      <c r="F273" s="128" t="s">
        <v>360</v>
      </c>
      <c r="G273" s="79" t="s">
        <v>475</v>
      </c>
      <c r="H273" s="79">
        <v>2</v>
      </c>
      <c r="I273" s="79">
        <v>0</v>
      </c>
      <c r="J273" s="79">
        <v>32</v>
      </c>
      <c r="K273" s="79">
        <v>0</v>
      </c>
      <c r="L273" s="91">
        <f t="shared" si="71"/>
        <v>0</v>
      </c>
      <c r="M273" s="91">
        <f t="shared" si="67"/>
        <v>32</v>
      </c>
      <c r="N273" s="91">
        <f t="shared" si="72"/>
        <v>0.5625</v>
      </c>
      <c r="O273" s="92">
        <f t="shared" si="73"/>
        <v>0.5625</v>
      </c>
      <c r="P273" s="79">
        <v>9</v>
      </c>
      <c r="Q273" s="91">
        <f t="shared" ref="Q273:R282" si="82">H273</f>
        <v>2</v>
      </c>
      <c r="R273" s="91">
        <f t="shared" si="82"/>
        <v>0</v>
      </c>
      <c r="S273" s="91">
        <f t="shared" si="68"/>
        <v>18</v>
      </c>
      <c r="T273" s="91">
        <f t="shared" si="69"/>
        <v>0</v>
      </c>
      <c r="U273" s="91">
        <f t="shared" si="70"/>
        <v>0</v>
      </c>
      <c r="V273" s="91">
        <f t="shared" si="74"/>
        <v>18</v>
      </c>
      <c r="W273" s="91">
        <f>V273</f>
        <v>18</v>
      </c>
      <c r="X273" s="91">
        <v>190000</v>
      </c>
      <c r="Y273" s="91">
        <f t="shared" si="75"/>
        <v>3420000</v>
      </c>
      <c r="Z273" s="91">
        <f t="shared" si="76"/>
        <v>342000</v>
      </c>
      <c r="AA273" s="91">
        <f t="shared" si="77"/>
        <v>3078000</v>
      </c>
      <c r="AB273" s="106"/>
      <c r="AC273" s="93" t="s">
        <v>685</v>
      </c>
      <c r="AD273" s="79"/>
      <c r="AE273" s="91">
        <f t="shared" si="78"/>
        <v>0</v>
      </c>
      <c r="AF273" s="79"/>
      <c r="AG273" s="91">
        <f t="shared" si="79"/>
        <v>0</v>
      </c>
      <c r="AH273" s="79"/>
      <c r="AI273" s="91">
        <f t="shared" si="80"/>
        <v>0</v>
      </c>
      <c r="AJ273" s="79"/>
      <c r="AK273" s="91">
        <f t="shared" si="81"/>
        <v>0</v>
      </c>
      <c r="AL273" s="80"/>
      <c r="AM273" s="79">
        <v>9</v>
      </c>
      <c r="AN273" s="79">
        <v>32</v>
      </c>
    </row>
    <row r="274" spans="1:40" s="86" customFormat="1" ht="36" customHeight="1">
      <c r="A274" s="84"/>
      <c r="B274" s="135" t="s">
        <v>206</v>
      </c>
      <c r="C274" s="84">
        <v>650995244</v>
      </c>
      <c r="D274" s="84">
        <v>9153623861</v>
      </c>
      <c r="E274" s="145" t="s">
        <v>134</v>
      </c>
      <c r="F274" s="129" t="s">
        <v>205</v>
      </c>
      <c r="G274" s="84">
        <v>13</v>
      </c>
      <c r="H274" s="84">
        <v>1</v>
      </c>
      <c r="I274" s="84">
        <v>1</v>
      </c>
      <c r="J274" s="84">
        <v>16</v>
      </c>
      <c r="K274" s="84">
        <v>48</v>
      </c>
      <c r="L274" s="94">
        <f t="shared" si="71"/>
        <v>32</v>
      </c>
      <c r="M274" s="94">
        <f t="shared" si="67"/>
        <v>48</v>
      </c>
      <c r="N274" s="94">
        <f t="shared" si="72"/>
        <v>0.8125</v>
      </c>
      <c r="O274" s="95">
        <f t="shared" si="73"/>
        <v>0.8125</v>
      </c>
      <c r="P274" s="84">
        <v>13</v>
      </c>
      <c r="Q274" s="94">
        <f t="shared" si="82"/>
        <v>1</v>
      </c>
      <c r="R274" s="94">
        <f t="shared" si="82"/>
        <v>1</v>
      </c>
      <c r="S274" s="94">
        <f t="shared" si="68"/>
        <v>13</v>
      </c>
      <c r="T274" s="94">
        <f t="shared" si="69"/>
        <v>39</v>
      </c>
      <c r="U274" s="94">
        <f t="shared" si="70"/>
        <v>26</v>
      </c>
      <c r="V274" s="94">
        <f t="shared" si="74"/>
        <v>39</v>
      </c>
      <c r="W274" s="94">
        <v>165</v>
      </c>
      <c r="X274" s="94">
        <v>190000</v>
      </c>
      <c r="Y274" s="94">
        <f t="shared" si="75"/>
        <v>35630000</v>
      </c>
      <c r="Z274" s="94">
        <f t="shared" si="76"/>
        <v>3563000</v>
      </c>
      <c r="AA274" s="94">
        <f t="shared" si="77"/>
        <v>32067000</v>
      </c>
      <c r="AB274" s="107"/>
      <c r="AC274" s="96" t="s">
        <v>685</v>
      </c>
      <c r="AD274" s="84">
        <v>4</v>
      </c>
      <c r="AE274" s="94">
        <f t="shared" si="78"/>
        <v>2280000</v>
      </c>
      <c r="AF274" s="84">
        <v>8</v>
      </c>
      <c r="AG274" s="94">
        <f t="shared" si="79"/>
        <v>2000000</v>
      </c>
      <c r="AH274" s="84"/>
      <c r="AI274" s="94">
        <f t="shared" si="80"/>
        <v>0</v>
      </c>
      <c r="AJ274" s="84"/>
      <c r="AK274" s="94">
        <f t="shared" si="81"/>
        <v>0</v>
      </c>
      <c r="AL274" s="85"/>
      <c r="AM274" s="84">
        <v>13</v>
      </c>
      <c r="AN274" s="84">
        <v>64</v>
      </c>
    </row>
    <row r="275" spans="1:40" s="86" customFormat="1" ht="36" customHeight="1">
      <c r="A275" s="84"/>
      <c r="B275" s="135" t="s">
        <v>206</v>
      </c>
      <c r="C275" s="84">
        <v>650995244</v>
      </c>
      <c r="D275" s="84"/>
      <c r="E275" s="145" t="s">
        <v>134</v>
      </c>
      <c r="F275" s="129" t="s">
        <v>213</v>
      </c>
      <c r="G275" s="84">
        <v>15</v>
      </c>
      <c r="H275" s="84">
        <v>2</v>
      </c>
      <c r="I275" s="84">
        <v>1</v>
      </c>
      <c r="J275" s="84">
        <v>32</v>
      </c>
      <c r="K275" s="84">
        <v>32</v>
      </c>
      <c r="L275" s="94">
        <f t="shared" si="71"/>
        <v>21.333333333333332</v>
      </c>
      <c r="M275" s="94">
        <f t="shared" si="67"/>
        <v>53.333333333333329</v>
      </c>
      <c r="N275" s="94">
        <f t="shared" si="72"/>
        <v>0.875</v>
      </c>
      <c r="O275" s="95">
        <f t="shared" si="73"/>
        <v>0.875</v>
      </c>
      <c r="P275" s="84">
        <v>14</v>
      </c>
      <c r="Q275" s="94">
        <f t="shared" si="82"/>
        <v>2</v>
      </c>
      <c r="R275" s="94">
        <f t="shared" si="82"/>
        <v>1</v>
      </c>
      <c r="S275" s="94">
        <f t="shared" si="68"/>
        <v>28</v>
      </c>
      <c r="T275" s="94">
        <f t="shared" si="69"/>
        <v>28</v>
      </c>
      <c r="U275" s="94">
        <f t="shared" si="70"/>
        <v>18.666666666666664</v>
      </c>
      <c r="V275" s="94">
        <f t="shared" si="74"/>
        <v>46.666666666666664</v>
      </c>
      <c r="W275" s="94"/>
      <c r="X275" s="94">
        <v>190000</v>
      </c>
      <c r="Y275" s="94">
        <f t="shared" si="75"/>
        <v>0</v>
      </c>
      <c r="Z275" s="94">
        <f t="shared" si="76"/>
        <v>0</v>
      </c>
      <c r="AA275" s="94">
        <f t="shared" si="77"/>
        <v>0</v>
      </c>
      <c r="AB275" s="107"/>
      <c r="AC275" s="96" t="s">
        <v>685</v>
      </c>
      <c r="AD275" s="84"/>
      <c r="AE275" s="94">
        <f t="shared" si="78"/>
        <v>0</v>
      </c>
      <c r="AF275" s="84"/>
      <c r="AG275" s="94">
        <f t="shared" si="79"/>
        <v>0</v>
      </c>
      <c r="AH275" s="84"/>
      <c r="AI275" s="94">
        <f t="shared" si="80"/>
        <v>0</v>
      </c>
      <c r="AJ275" s="84"/>
      <c r="AK275" s="94">
        <f t="shared" si="81"/>
        <v>0</v>
      </c>
      <c r="AL275" s="85"/>
      <c r="AM275" s="84">
        <v>14</v>
      </c>
      <c r="AN275" s="84">
        <v>64</v>
      </c>
    </row>
    <row r="276" spans="1:40" s="86" customFormat="1" ht="36" customHeight="1">
      <c r="A276" s="84"/>
      <c r="B276" s="135" t="s">
        <v>206</v>
      </c>
      <c r="C276" s="84">
        <v>650995244</v>
      </c>
      <c r="D276" s="84"/>
      <c r="E276" s="145" t="s">
        <v>134</v>
      </c>
      <c r="F276" s="129" t="s">
        <v>490</v>
      </c>
      <c r="G276" s="84" t="s">
        <v>476</v>
      </c>
      <c r="H276" s="84">
        <v>2</v>
      </c>
      <c r="I276" s="84">
        <v>1</v>
      </c>
      <c r="J276" s="84">
        <v>32</v>
      </c>
      <c r="K276" s="84">
        <v>32</v>
      </c>
      <c r="L276" s="94">
        <f t="shared" si="71"/>
        <v>21.333333333333332</v>
      </c>
      <c r="M276" s="94">
        <f t="shared" si="67"/>
        <v>53.333333333333329</v>
      </c>
      <c r="N276" s="94">
        <f t="shared" si="72"/>
        <v>0.875</v>
      </c>
      <c r="O276" s="95">
        <f t="shared" si="73"/>
        <v>0.875</v>
      </c>
      <c r="P276" s="84">
        <v>14</v>
      </c>
      <c r="Q276" s="94">
        <f t="shared" si="82"/>
        <v>2</v>
      </c>
      <c r="R276" s="94">
        <f t="shared" si="82"/>
        <v>1</v>
      </c>
      <c r="S276" s="94">
        <f t="shared" si="68"/>
        <v>28</v>
      </c>
      <c r="T276" s="94">
        <f t="shared" si="69"/>
        <v>28</v>
      </c>
      <c r="U276" s="94">
        <f t="shared" si="70"/>
        <v>18.666666666666664</v>
      </c>
      <c r="V276" s="94">
        <f t="shared" si="74"/>
        <v>46.666666666666664</v>
      </c>
      <c r="W276" s="94"/>
      <c r="X276" s="94">
        <v>190000</v>
      </c>
      <c r="Y276" s="94">
        <f t="shared" si="75"/>
        <v>0</v>
      </c>
      <c r="Z276" s="94">
        <f t="shared" si="76"/>
        <v>0</v>
      </c>
      <c r="AA276" s="94">
        <f t="shared" si="77"/>
        <v>0</v>
      </c>
      <c r="AB276" s="107"/>
      <c r="AC276" s="96" t="s">
        <v>685</v>
      </c>
      <c r="AD276" s="84"/>
      <c r="AE276" s="94">
        <f t="shared" si="78"/>
        <v>0</v>
      </c>
      <c r="AF276" s="84"/>
      <c r="AG276" s="94">
        <f t="shared" si="79"/>
        <v>0</v>
      </c>
      <c r="AH276" s="84"/>
      <c r="AI276" s="94">
        <f t="shared" si="80"/>
        <v>0</v>
      </c>
      <c r="AJ276" s="84"/>
      <c r="AK276" s="94">
        <f t="shared" si="81"/>
        <v>0</v>
      </c>
      <c r="AL276" s="85"/>
      <c r="AM276" s="84">
        <v>14</v>
      </c>
      <c r="AN276" s="84">
        <v>64</v>
      </c>
    </row>
    <row r="277" spans="1:40" s="86" customFormat="1" ht="36" customHeight="1">
      <c r="A277" s="84"/>
      <c r="B277" s="135" t="s">
        <v>206</v>
      </c>
      <c r="C277" s="84">
        <v>650995244</v>
      </c>
      <c r="D277" s="84"/>
      <c r="E277" s="145" t="s">
        <v>134</v>
      </c>
      <c r="F277" s="129" t="s">
        <v>223</v>
      </c>
      <c r="G277" s="84">
        <v>13</v>
      </c>
      <c r="H277" s="84">
        <v>1</v>
      </c>
      <c r="I277" s="84">
        <v>1</v>
      </c>
      <c r="J277" s="84">
        <v>16</v>
      </c>
      <c r="K277" s="84">
        <v>32</v>
      </c>
      <c r="L277" s="94">
        <f t="shared" si="71"/>
        <v>21.333333333333332</v>
      </c>
      <c r="M277" s="94">
        <f t="shared" si="67"/>
        <v>37.333333333333329</v>
      </c>
      <c r="N277" s="94">
        <f t="shared" si="72"/>
        <v>0.875</v>
      </c>
      <c r="O277" s="95">
        <f t="shared" si="73"/>
        <v>0.875</v>
      </c>
      <c r="P277" s="84">
        <v>14</v>
      </c>
      <c r="Q277" s="94">
        <f t="shared" si="82"/>
        <v>1</v>
      </c>
      <c r="R277" s="94">
        <f t="shared" si="82"/>
        <v>1</v>
      </c>
      <c r="S277" s="94">
        <f t="shared" si="68"/>
        <v>14</v>
      </c>
      <c r="T277" s="94">
        <f t="shared" si="69"/>
        <v>28</v>
      </c>
      <c r="U277" s="94">
        <f t="shared" si="70"/>
        <v>18.666666666666664</v>
      </c>
      <c r="V277" s="94">
        <f t="shared" si="74"/>
        <v>32.666666666666664</v>
      </c>
      <c r="W277" s="94"/>
      <c r="X277" s="94">
        <v>190000</v>
      </c>
      <c r="Y277" s="94">
        <f t="shared" si="75"/>
        <v>0</v>
      </c>
      <c r="Z277" s="94">
        <f t="shared" si="76"/>
        <v>0</v>
      </c>
      <c r="AA277" s="94">
        <f t="shared" si="77"/>
        <v>0</v>
      </c>
      <c r="AB277" s="107"/>
      <c r="AC277" s="96" t="s">
        <v>685</v>
      </c>
      <c r="AD277" s="84"/>
      <c r="AE277" s="94">
        <f t="shared" si="78"/>
        <v>0</v>
      </c>
      <c r="AF277" s="84"/>
      <c r="AG277" s="94">
        <f t="shared" si="79"/>
        <v>0</v>
      </c>
      <c r="AH277" s="84"/>
      <c r="AI277" s="94">
        <f t="shared" si="80"/>
        <v>0</v>
      </c>
      <c r="AJ277" s="84"/>
      <c r="AK277" s="94">
        <f t="shared" si="81"/>
        <v>0</v>
      </c>
      <c r="AL277" s="85"/>
      <c r="AM277" s="84">
        <v>14</v>
      </c>
      <c r="AN277" s="84">
        <v>48</v>
      </c>
    </row>
    <row r="278" spans="1:40" s="86" customFormat="1" ht="36" customHeight="1">
      <c r="A278" s="84"/>
      <c r="B278" s="135" t="s">
        <v>206</v>
      </c>
      <c r="C278" s="84">
        <v>650995244</v>
      </c>
      <c r="D278" s="84"/>
      <c r="E278" s="145" t="s">
        <v>134</v>
      </c>
      <c r="F278" s="129" t="s">
        <v>220</v>
      </c>
      <c r="G278" s="84">
        <v>8</v>
      </c>
      <c r="H278" s="84">
        <v>0</v>
      </c>
      <c r="I278" s="84">
        <v>1</v>
      </c>
      <c r="J278" s="84">
        <v>0</v>
      </c>
      <c r="K278" s="84">
        <v>48</v>
      </c>
      <c r="L278" s="94">
        <f t="shared" si="71"/>
        <v>32</v>
      </c>
      <c r="M278" s="94">
        <f t="shared" si="67"/>
        <v>32</v>
      </c>
      <c r="N278" s="94">
        <f t="shared" si="72"/>
        <v>0</v>
      </c>
      <c r="O278" s="95">
        <f t="shared" si="73"/>
        <v>0</v>
      </c>
      <c r="P278" s="84"/>
      <c r="Q278" s="94">
        <f t="shared" si="82"/>
        <v>0</v>
      </c>
      <c r="R278" s="94">
        <f t="shared" si="82"/>
        <v>1</v>
      </c>
      <c r="S278" s="94">
        <f t="shared" si="68"/>
        <v>0</v>
      </c>
      <c r="T278" s="94">
        <f t="shared" si="69"/>
        <v>0</v>
      </c>
      <c r="U278" s="94">
        <f t="shared" si="70"/>
        <v>0</v>
      </c>
      <c r="V278" s="94">
        <f t="shared" si="74"/>
        <v>0</v>
      </c>
      <c r="W278" s="94"/>
      <c r="X278" s="94">
        <v>190000</v>
      </c>
      <c r="Y278" s="94">
        <f t="shared" si="75"/>
        <v>0</v>
      </c>
      <c r="Z278" s="94">
        <f t="shared" si="76"/>
        <v>0</v>
      </c>
      <c r="AA278" s="94">
        <f t="shared" si="77"/>
        <v>0</v>
      </c>
      <c r="AB278" s="107"/>
      <c r="AC278" s="96" t="s">
        <v>685</v>
      </c>
      <c r="AD278" s="84"/>
      <c r="AE278" s="94">
        <f t="shared" si="78"/>
        <v>0</v>
      </c>
      <c r="AF278" s="84"/>
      <c r="AG278" s="94">
        <f t="shared" si="79"/>
        <v>0</v>
      </c>
      <c r="AH278" s="84"/>
      <c r="AI278" s="94">
        <f t="shared" si="80"/>
        <v>0</v>
      </c>
      <c r="AJ278" s="84"/>
      <c r="AK278" s="94">
        <f t="shared" si="81"/>
        <v>0</v>
      </c>
      <c r="AL278" s="85"/>
      <c r="AM278" s="84">
        <v>8</v>
      </c>
      <c r="AN278" s="84">
        <v>48</v>
      </c>
    </row>
    <row r="279" spans="1:40" s="86" customFormat="1" ht="36" customHeight="1">
      <c r="A279" s="84"/>
      <c r="B279" s="135" t="s">
        <v>206</v>
      </c>
      <c r="C279" s="84">
        <v>650995244</v>
      </c>
      <c r="D279" s="84"/>
      <c r="E279" s="145" t="s">
        <v>134</v>
      </c>
      <c r="F279" s="129" t="s">
        <v>79</v>
      </c>
      <c r="G279" s="84">
        <v>4</v>
      </c>
      <c r="H279" s="84">
        <v>0</v>
      </c>
      <c r="I279" s="84">
        <v>2</v>
      </c>
      <c r="J279" s="84">
        <v>0</v>
      </c>
      <c r="K279" s="84">
        <v>240</v>
      </c>
      <c r="L279" s="94">
        <f t="shared" si="71"/>
        <v>160</v>
      </c>
      <c r="M279" s="94">
        <f t="shared" si="67"/>
        <v>160</v>
      </c>
      <c r="N279" s="94">
        <f t="shared" si="72"/>
        <v>0</v>
      </c>
      <c r="O279" s="95">
        <f t="shared" si="73"/>
        <v>0</v>
      </c>
      <c r="P279" s="84"/>
      <c r="Q279" s="94">
        <f t="shared" si="82"/>
        <v>0</v>
      </c>
      <c r="R279" s="94">
        <f t="shared" si="82"/>
        <v>2</v>
      </c>
      <c r="S279" s="94">
        <f t="shared" si="68"/>
        <v>0</v>
      </c>
      <c r="T279" s="94">
        <f t="shared" si="69"/>
        <v>0</v>
      </c>
      <c r="U279" s="94">
        <f t="shared" si="70"/>
        <v>0</v>
      </c>
      <c r="V279" s="94">
        <f t="shared" si="74"/>
        <v>0</v>
      </c>
      <c r="W279" s="94"/>
      <c r="X279" s="94">
        <v>190000</v>
      </c>
      <c r="Y279" s="94">
        <f t="shared" si="75"/>
        <v>0</v>
      </c>
      <c r="Z279" s="94">
        <f t="shared" si="76"/>
        <v>0</v>
      </c>
      <c r="AA279" s="94">
        <f t="shared" si="77"/>
        <v>0</v>
      </c>
      <c r="AB279" s="107"/>
      <c r="AC279" s="96" t="s">
        <v>685</v>
      </c>
      <c r="AD279" s="84"/>
      <c r="AE279" s="94">
        <f t="shared" si="78"/>
        <v>0</v>
      </c>
      <c r="AF279" s="84"/>
      <c r="AG279" s="94">
        <f t="shared" si="79"/>
        <v>0</v>
      </c>
      <c r="AH279" s="84"/>
      <c r="AI279" s="94">
        <f t="shared" si="80"/>
        <v>0</v>
      </c>
      <c r="AJ279" s="84"/>
      <c r="AK279" s="94">
        <f t="shared" si="81"/>
        <v>0</v>
      </c>
      <c r="AL279" s="85"/>
      <c r="AM279" s="84">
        <v>4</v>
      </c>
      <c r="AN279" s="84">
        <v>240</v>
      </c>
    </row>
    <row r="280" spans="1:40" ht="36" customHeight="1">
      <c r="A280" s="79"/>
      <c r="B280" s="134" t="s">
        <v>191</v>
      </c>
      <c r="C280" s="79">
        <v>5639490837</v>
      </c>
      <c r="D280" s="79">
        <v>9151603421</v>
      </c>
      <c r="E280" s="144" t="s">
        <v>134</v>
      </c>
      <c r="F280" s="128" t="s">
        <v>190</v>
      </c>
      <c r="G280" s="79">
        <v>16</v>
      </c>
      <c r="H280" s="79">
        <v>2</v>
      </c>
      <c r="I280" s="79">
        <v>0</v>
      </c>
      <c r="J280" s="79">
        <v>32</v>
      </c>
      <c r="K280" s="79">
        <v>0</v>
      </c>
      <c r="L280" s="91">
        <f t="shared" si="71"/>
        <v>0</v>
      </c>
      <c r="M280" s="91">
        <f t="shared" si="67"/>
        <v>32</v>
      </c>
      <c r="N280" s="91">
        <f t="shared" si="72"/>
        <v>0.875</v>
      </c>
      <c r="O280" s="92">
        <f t="shared" si="73"/>
        <v>0.875</v>
      </c>
      <c r="P280" s="79">
        <v>14</v>
      </c>
      <c r="Q280" s="91">
        <f t="shared" si="82"/>
        <v>2</v>
      </c>
      <c r="R280" s="91">
        <f t="shared" si="82"/>
        <v>0</v>
      </c>
      <c r="S280" s="91">
        <f t="shared" si="68"/>
        <v>28</v>
      </c>
      <c r="T280" s="91">
        <f t="shared" si="69"/>
        <v>0</v>
      </c>
      <c r="U280" s="91">
        <f t="shared" si="70"/>
        <v>0</v>
      </c>
      <c r="V280" s="91">
        <f t="shared" si="74"/>
        <v>28</v>
      </c>
      <c r="W280" s="91">
        <f>V280</f>
        <v>28</v>
      </c>
      <c r="X280" s="91">
        <v>190000</v>
      </c>
      <c r="Y280" s="91">
        <f t="shared" si="75"/>
        <v>5320000</v>
      </c>
      <c r="Z280" s="91">
        <f t="shared" si="76"/>
        <v>532000</v>
      </c>
      <c r="AA280" s="91">
        <f t="shared" si="77"/>
        <v>4788000</v>
      </c>
      <c r="AB280" s="106"/>
      <c r="AC280" s="93" t="s">
        <v>685</v>
      </c>
      <c r="AD280" s="79"/>
      <c r="AE280" s="91">
        <f t="shared" si="78"/>
        <v>0</v>
      </c>
      <c r="AF280" s="79"/>
      <c r="AG280" s="91">
        <f t="shared" si="79"/>
        <v>0</v>
      </c>
      <c r="AH280" s="79"/>
      <c r="AI280" s="91">
        <f t="shared" si="80"/>
        <v>0</v>
      </c>
      <c r="AJ280" s="79"/>
      <c r="AK280" s="91">
        <f t="shared" si="81"/>
        <v>0</v>
      </c>
      <c r="AL280" s="80"/>
      <c r="AM280" s="79">
        <v>14</v>
      </c>
      <c r="AN280" s="79">
        <v>32</v>
      </c>
    </row>
    <row r="281" spans="1:40" s="86" customFormat="1" ht="36" customHeight="1">
      <c r="A281" s="84"/>
      <c r="B281" s="135" t="s">
        <v>366</v>
      </c>
      <c r="C281" s="84">
        <v>652650376</v>
      </c>
      <c r="D281" s="84">
        <v>9151649046</v>
      </c>
      <c r="E281" s="145" t="s">
        <v>87</v>
      </c>
      <c r="F281" s="129" t="s">
        <v>31</v>
      </c>
      <c r="G281" s="84">
        <v>10</v>
      </c>
      <c r="H281" s="84">
        <v>1</v>
      </c>
      <c r="I281" s="84">
        <v>1</v>
      </c>
      <c r="J281" s="84">
        <v>16</v>
      </c>
      <c r="K281" s="84">
        <v>48</v>
      </c>
      <c r="L281" s="94">
        <f t="shared" si="71"/>
        <v>32</v>
      </c>
      <c r="M281" s="94">
        <f t="shared" si="67"/>
        <v>48</v>
      </c>
      <c r="N281" s="94">
        <f t="shared" si="72"/>
        <v>0.875</v>
      </c>
      <c r="O281" s="95">
        <f t="shared" si="73"/>
        <v>0.875</v>
      </c>
      <c r="P281" s="84">
        <v>14</v>
      </c>
      <c r="Q281" s="94">
        <f t="shared" si="82"/>
        <v>1</v>
      </c>
      <c r="R281" s="94">
        <f t="shared" si="82"/>
        <v>1</v>
      </c>
      <c r="S281" s="94">
        <f t="shared" si="68"/>
        <v>14</v>
      </c>
      <c r="T281" s="94">
        <f t="shared" si="69"/>
        <v>42</v>
      </c>
      <c r="U281" s="94">
        <f t="shared" si="70"/>
        <v>28</v>
      </c>
      <c r="V281" s="94">
        <f t="shared" si="74"/>
        <v>42</v>
      </c>
      <c r="W281" s="94">
        <v>79</v>
      </c>
      <c r="X281" s="94">
        <v>280000</v>
      </c>
      <c r="Y281" s="94">
        <f t="shared" si="75"/>
        <v>22120000</v>
      </c>
      <c r="Z281" s="94">
        <f t="shared" si="76"/>
        <v>2212000</v>
      </c>
      <c r="AA281" s="94">
        <f t="shared" si="77"/>
        <v>19908000</v>
      </c>
      <c r="AB281" s="107"/>
      <c r="AC281" s="96" t="s">
        <v>685</v>
      </c>
      <c r="AD281" s="84"/>
      <c r="AE281" s="94">
        <f t="shared" si="78"/>
        <v>0</v>
      </c>
      <c r="AF281" s="84"/>
      <c r="AG281" s="94">
        <f t="shared" si="79"/>
        <v>0</v>
      </c>
      <c r="AH281" s="84"/>
      <c r="AI281" s="94">
        <f t="shared" si="80"/>
        <v>0</v>
      </c>
      <c r="AJ281" s="84"/>
      <c r="AK281" s="94">
        <f t="shared" si="81"/>
        <v>0</v>
      </c>
      <c r="AL281" s="85"/>
      <c r="AM281" s="84">
        <v>14</v>
      </c>
      <c r="AN281" s="84">
        <v>64</v>
      </c>
    </row>
    <row r="282" spans="1:40" s="86" customFormat="1" ht="36" customHeight="1" thickBot="1">
      <c r="A282" s="98"/>
      <c r="B282" s="139" t="s">
        <v>366</v>
      </c>
      <c r="C282" s="98">
        <v>652650376</v>
      </c>
      <c r="D282" s="98"/>
      <c r="E282" s="149" t="s">
        <v>87</v>
      </c>
      <c r="F282" s="130" t="s">
        <v>413</v>
      </c>
      <c r="G282" s="98" t="s">
        <v>442</v>
      </c>
      <c r="H282" s="98">
        <v>1</v>
      </c>
      <c r="I282" s="98">
        <v>1</v>
      </c>
      <c r="J282" s="98">
        <v>16</v>
      </c>
      <c r="K282" s="98">
        <v>32</v>
      </c>
      <c r="L282" s="99">
        <f t="shared" si="71"/>
        <v>21.333333333333332</v>
      </c>
      <c r="M282" s="99">
        <f t="shared" si="67"/>
        <v>37.333333333333329</v>
      </c>
      <c r="N282" s="99">
        <f t="shared" si="72"/>
        <v>1</v>
      </c>
      <c r="O282" s="100">
        <f>N282</f>
        <v>1</v>
      </c>
      <c r="P282" s="98">
        <v>16</v>
      </c>
      <c r="Q282" s="99">
        <f t="shared" si="82"/>
        <v>1</v>
      </c>
      <c r="R282" s="99">
        <f t="shared" si="82"/>
        <v>1</v>
      </c>
      <c r="S282" s="99">
        <f t="shared" si="68"/>
        <v>16</v>
      </c>
      <c r="T282" s="99">
        <f t="shared" si="69"/>
        <v>32</v>
      </c>
      <c r="U282" s="99">
        <f t="shared" si="70"/>
        <v>21.333333333333332</v>
      </c>
      <c r="V282" s="99">
        <f t="shared" si="74"/>
        <v>37.333333333333329</v>
      </c>
      <c r="W282" s="99"/>
      <c r="X282" s="99">
        <v>280000</v>
      </c>
      <c r="Y282" s="99">
        <f t="shared" si="75"/>
        <v>0</v>
      </c>
      <c r="Z282" s="99">
        <f t="shared" si="76"/>
        <v>0</v>
      </c>
      <c r="AA282" s="99">
        <f t="shared" si="77"/>
        <v>0</v>
      </c>
      <c r="AB282" s="108"/>
      <c r="AC282" s="101" t="s">
        <v>685</v>
      </c>
      <c r="AD282" s="98"/>
      <c r="AE282" s="99">
        <f t="shared" si="78"/>
        <v>0</v>
      </c>
      <c r="AF282" s="98"/>
      <c r="AG282" s="99">
        <f t="shared" si="79"/>
        <v>0</v>
      </c>
      <c r="AH282" s="98"/>
      <c r="AI282" s="99">
        <f t="shared" si="80"/>
        <v>0</v>
      </c>
      <c r="AJ282" s="98"/>
      <c r="AK282" s="99">
        <f t="shared" si="81"/>
        <v>0</v>
      </c>
      <c r="AL282" s="85"/>
      <c r="AM282" s="84">
        <v>16</v>
      </c>
      <c r="AN282" s="84">
        <v>48</v>
      </c>
    </row>
    <row r="283" spans="1:40" ht="56.25" customHeight="1" thickBot="1">
      <c r="A283" s="102"/>
      <c r="B283" s="140"/>
      <c r="C283" s="103"/>
      <c r="D283" s="103"/>
      <c r="E283" s="150"/>
      <c r="F283" s="131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4">
        <f>SUM(Y2:Y282)</f>
        <v>1613200000</v>
      </c>
      <c r="Z283" s="104">
        <f>SUM(Z2:Z282)</f>
        <v>161320000</v>
      </c>
      <c r="AA283" s="104">
        <f>SUM(AA2:AA282)</f>
        <v>1451880000</v>
      </c>
      <c r="AB283" s="109"/>
      <c r="AC283" s="104"/>
      <c r="AD283" s="104">
        <f t="shared" ref="AD283:AK283" si="83">SUM(AD2:AD282)</f>
        <v>105</v>
      </c>
      <c r="AE283" s="104">
        <f t="shared" si="83"/>
        <v>63090000</v>
      </c>
      <c r="AF283" s="104">
        <f t="shared" si="83"/>
        <v>37</v>
      </c>
      <c r="AG283" s="104">
        <f t="shared" si="83"/>
        <v>9250000</v>
      </c>
      <c r="AH283" s="104">
        <f t="shared" si="83"/>
        <v>215</v>
      </c>
      <c r="AI283" s="104">
        <f t="shared" si="83"/>
        <v>10750000</v>
      </c>
      <c r="AJ283" s="104">
        <f t="shared" si="83"/>
        <v>0</v>
      </c>
      <c r="AK283" s="105">
        <f t="shared" si="83"/>
        <v>0</v>
      </c>
    </row>
    <row r="284" spans="1:40" s="80" customFormat="1">
      <c r="B284" s="141"/>
      <c r="E284" s="151"/>
      <c r="F284" s="132"/>
      <c r="AB284" s="110"/>
    </row>
    <row r="285" spans="1:40" s="80" customFormat="1">
      <c r="B285" s="141"/>
      <c r="E285" s="151"/>
      <c r="F285" s="132"/>
      <c r="AB285" s="110"/>
    </row>
    <row r="286" spans="1:40" s="80" customFormat="1">
      <c r="B286" s="141"/>
      <c r="E286" s="151"/>
      <c r="F286" s="132"/>
      <c r="AB286" s="110"/>
    </row>
    <row r="287" spans="1:40" s="80" customFormat="1">
      <c r="B287" s="141"/>
      <c r="E287" s="151"/>
      <c r="F287" s="132"/>
      <c r="AB287" s="110"/>
    </row>
    <row r="288" spans="1:40" s="80" customFormat="1">
      <c r="B288" s="141"/>
      <c r="E288" s="151"/>
      <c r="F288" s="132"/>
      <c r="AB288" s="110"/>
    </row>
    <row r="289" spans="2:28" s="80" customFormat="1">
      <c r="B289" s="141"/>
      <c r="E289" s="151"/>
      <c r="F289" s="132"/>
      <c r="AB289" s="110"/>
    </row>
    <row r="290" spans="2:28" s="80" customFormat="1">
      <c r="B290" s="141"/>
      <c r="E290" s="151"/>
      <c r="F290" s="132"/>
      <c r="AB290" s="110"/>
    </row>
    <row r="291" spans="2:28" s="80" customFormat="1">
      <c r="B291" s="141"/>
      <c r="E291" s="151"/>
      <c r="F291" s="132"/>
      <c r="AB291" s="110"/>
    </row>
    <row r="292" spans="2:28" s="80" customFormat="1">
      <c r="B292" s="141"/>
      <c r="E292" s="151"/>
      <c r="F292" s="132"/>
      <c r="AB292" s="110"/>
    </row>
    <row r="293" spans="2:28" s="80" customFormat="1">
      <c r="B293" s="141"/>
      <c r="E293" s="151"/>
      <c r="F293" s="132"/>
      <c r="AB293" s="110"/>
    </row>
    <row r="294" spans="2:28" s="80" customFormat="1">
      <c r="B294" s="141"/>
      <c r="E294" s="151"/>
      <c r="F294" s="132"/>
      <c r="AB294" s="110"/>
    </row>
    <row r="295" spans="2:28" s="80" customFormat="1">
      <c r="B295" s="141"/>
      <c r="E295" s="151"/>
      <c r="F295" s="132"/>
      <c r="AB295" s="110"/>
    </row>
    <row r="296" spans="2:28" s="80" customFormat="1">
      <c r="B296" s="141"/>
      <c r="E296" s="151"/>
      <c r="F296" s="132"/>
      <c r="AB296" s="110"/>
    </row>
    <row r="297" spans="2:28" s="80" customFormat="1">
      <c r="B297" s="141"/>
      <c r="E297" s="151"/>
      <c r="F297" s="132"/>
      <c r="AB297" s="110"/>
    </row>
    <row r="298" spans="2:28" s="80" customFormat="1">
      <c r="B298" s="141"/>
      <c r="E298" s="151"/>
      <c r="F298" s="132"/>
      <c r="AB298" s="110"/>
    </row>
    <row r="299" spans="2:28" s="80" customFormat="1">
      <c r="B299" s="141"/>
      <c r="E299" s="151"/>
      <c r="F299" s="132"/>
      <c r="AB299" s="110"/>
    </row>
    <row r="300" spans="2:28" s="80" customFormat="1">
      <c r="B300" s="141"/>
      <c r="E300" s="151"/>
      <c r="F300" s="132"/>
      <c r="AB300" s="110"/>
    </row>
    <row r="301" spans="2:28" s="80" customFormat="1">
      <c r="B301" s="141"/>
      <c r="E301" s="151"/>
      <c r="F301" s="132"/>
      <c r="AB301" s="110"/>
    </row>
    <row r="302" spans="2:28" s="80" customFormat="1">
      <c r="B302" s="141"/>
      <c r="E302" s="151"/>
      <c r="F302" s="132"/>
      <c r="AB302" s="110"/>
    </row>
    <row r="303" spans="2:28" s="80" customFormat="1">
      <c r="B303" s="141"/>
      <c r="E303" s="151"/>
      <c r="F303" s="132"/>
      <c r="AB303" s="110"/>
    </row>
    <row r="304" spans="2:28" s="80" customFormat="1">
      <c r="B304" s="141"/>
      <c r="E304" s="151"/>
      <c r="F304" s="132"/>
      <c r="AB304" s="110"/>
    </row>
    <row r="305" spans="2:28" s="80" customFormat="1">
      <c r="B305" s="141"/>
      <c r="E305" s="151"/>
      <c r="F305" s="132"/>
      <c r="AB305" s="110"/>
    </row>
    <row r="306" spans="2:28" s="80" customFormat="1">
      <c r="B306" s="141"/>
      <c r="E306" s="151"/>
      <c r="F306" s="132"/>
      <c r="AB306" s="110"/>
    </row>
    <row r="307" spans="2:28" s="80" customFormat="1">
      <c r="B307" s="141"/>
      <c r="E307" s="151"/>
      <c r="F307" s="132"/>
      <c r="AB307" s="110"/>
    </row>
    <row r="308" spans="2:28" s="80" customFormat="1">
      <c r="B308" s="141"/>
      <c r="E308" s="151"/>
      <c r="F308" s="132"/>
      <c r="AB308" s="110"/>
    </row>
    <row r="309" spans="2:28" s="80" customFormat="1">
      <c r="B309" s="141"/>
      <c r="E309" s="151"/>
      <c r="F309" s="132"/>
      <c r="AB309" s="110"/>
    </row>
    <row r="310" spans="2:28" s="80" customFormat="1">
      <c r="B310" s="141"/>
      <c r="E310" s="151"/>
      <c r="F310" s="132"/>
      <c r="AB310" s="110"/>
    </row>
    <row r="311" spans="2:28" s="80" customFormat="1">
      <c r="B311" s="141"/>
      <c r="E311" s="151"/>
      <c r="F311" s="132"/>
      <c r="AB311" s="110"/>
    </row>
    <row r="312" spans="2:28" s="80" customFormat="1">
      <c r="B312" s="141"/>
      <c r="E312" s="151"/>
      <c r="F312" s="132"/>
      <c r="AB312" s="110"/>
    </row>
    <row r="313" spans="2:28" s="80" customFormat="1">
      <c r="B313" s="141"/>
      <c r="E313" s="151"/>
      <c r="F313" s="132"/>
      <c r="AB313" s="110"/>
    </row>
    <row r="314" spans="2:28" s="80" customFormat="1">
      <c r="B314" s="141"/>
      <c r="E314" s="151"/>
      <c r="F314" s="132"/>
      <c r="AB314" s="110"/>
    </row>
    <row r="315" spans="2:28" s="80" customFormat="1">
      <c r="B315" s="141"/>
      <c r="E315" s="151"/>
      <c r="F315" s="132"/>
      <c r="AB315" s="110"/>
    </row>
    <row r="316" spans="2:28" s="80" customFormat="1">
      <c r="B316" s="141"/>
      <c r="E316" s="151"/>
      <c r="F316" s="132"/>
      <c r="AB316" s="110"/>
    </row>
    <row r="317" spans="2:28" s="80" customFormat="1">
      <c r="B317" s="141"/>
      <c r="E317" s="151"/>
      <c r="F317" s="132"/>
      <c r="AB317" s="110"/>
    </row>
    <row r="318" spans="2:28" s="80" customFormat="1">
      <c r="B318" s="141"/>
      <c r="E318" s="151"/>
      <c r="F318" s="132"/>
      <c r="AB318" s="110"/>
    </row>
    <row r="319" spans="2:28" s="80" customFormat="1">
      <c r="B319" s="141"/>
      <c r="E319" s="151"/>
      <c r="F319" s="132"/>
      <c r="AB319" s="110"/>
    </row>
    <row r="320" spans="2:28" s="80" customFormat="1">
      <c r="B320" s="141"/>
      <c r="E320" s="151"/>
      <c r="F320" s="132"/>
      <c r="AB320" s="110"/>
    </row>
    <row r="321" spans="2:28" s="80" customFormat="1">
      <c r="B321" s="141"/>
      <c r="E321" s="151"/>
      <c r="F321" s="132"/>
      <c r="AB321" s="110"/>
    </row>
    <row r="322" spans="2:28" s="80" customFormat="1">
      <c r="B322" s="141"/>
      <c r="E322" s="151"/>
      <c r="F322" s="132"/>
      <c r="AB322" s="110"/>
    </row>
    <row r="323" spans="2:28" s="80" customFormat="1">
      <c r="B323" s="141"/>
      <c r="E323" s="151"/>
      <c r="F323" s="132"/>
      <c r="AB323" s="110"/>
    </row>
    <row r="324" spans="2:28" s="80" customFormat="1">
      <c r="B324" s="141"/>
      <c r="E324" s="151"/>
      <c r="F324" s="132"/>
      <c r="AB324" s="110"/>
    </row>
    <row r="325" spans="2:28" s="80" customFormat="1">
      <c r="B325" s="141"/>
      <c r="E325" s="151"/>
      <c r="F325" s="132"/>
      <c r="AB325" s="110"/>
    </row>
    <row r="326" spans="2:28" s="80" customFormat="1">
      <c r="B326" s="141"/>
      <c r="E326" s="151"/>
      <c r="F326" s="132"/>
      <c r="AB326" s="110"/>
    </row>
    <row r="327" spans="2:28" s="80" customFormat="1">
      <c r="B327" s="141"/>
      <c r="E327" s="151"/>
      <c r="F327" s="132"/>
      <c r="AB327" s="110"/>
    </row>
    <row r="328" spans="2:28" s="80" customFormat="1">
      <c r="B328" s="141"/>
      <c r="E328" s="151"/>
      <c r="F328" s="132"/>
      <c r="AB328" s="110"/>
    </row>
    <row r="329" spans="2:28" s="80" customFormat="1">
      <c r="B329" s="141"/>
      <c r="E329" s="151"/>
      <c r="F329" s="132"/>
      <c r="AB329" s="110"/>
    </row>
    <row r="330" spans="2:28" s="80" customFormat="1">
      <c r="B330" s="141"/>
      <c r="E330" s="151"/>
      <c r="F330" s="132"/>
      <c r="AB330" s="110"/>
    </row>
    <row r="331" spans="2:28" s="80" customFormat="1">
      <c r="B331" s="141"/>
      <c r="E331" s="151"/>
      <c r="F331" s="132"/>
      <c r="AB331" s="110"/>
    </row>
    <row r="332" spans="2:28" s="80" customFormat="1">
      <c r="B332" s="141"/>
      <c r="E332" s="151"/>
      <c r="F332" s="132"/>
      <c r="AB332" s="110"/>
    </row>
    <row r="333" spans="2:28" s="80" customFormat="1">
      <c r="B333" s="141"/>
      <c r="E333" s="151"/>
      <c r="F333" s="132"/>
      <c r="AB333" s="110"/>
    </row>
    <row r="334" spans="2:28" s="80" customFormat="1">
      <c r="B334" s="141"/>
      <c r="E334" s="151"/>
      <c r="F334" s="132"/>
      <c r="AB334" s="110"/>
    </row>
    <row r="335" spans="2:28" s="80" customFormat="1">
      <c r="B335" s="141"/>
      <c r="E335" s="151"/>
      <c r="F335" s="132"/>
      <c r="AB335" s="110"/>
    </row>
    <row r="336" spans="2:28" s="80" customFormat="1">
      <c r="B336" s="141"/>
      <c r="E336" s="151"/>
      <c r="F336" s="132"/>
      <c r="AB336" s="110"/>
    </row>
    <row r="337" spans="2:28" s="80" customFormat="1">
      <c r="B337" s="141"/>
      <c r="E337" s="151"/>
      <c r="F337" s="132"/>
      <c r="AB337" s="110"/>
    </row>
    <row r="338" spans="2:28" s="80" customFormat="1">
      <c r="B338" s="141"/>
      <c r="E338" s="151"/>
      <c r="F338" s="132"/>
      <c r="AB338" s="110"/>
    </row>
    <row r="339" spans="2:28" s="80" customFormat="1">
      <c r="B339" s="141"/>
      <c r="E339" s="151"/>
      <c r="F339" s="132"/>
      <c r="AB339" s="110"/>
    </row>
    <row r="340" spans="2:28" s="80" customFormat="1">
      <c r="B340" s="141"/>
      <c r="E340" s="151"/>
      <c r="F340" s="132"/>
      <c r="AB340" s="110"/>
    </row>
    <row r="341" spans="2:28" s="80" customFormat="1">
      <c r="B341" s="141"/>
      <c r="E341" s="151"/>
      <c r="F341" s="132"/>
      <c r="AB341" s="110"/>
    </row>
    <row r="342" spans="2:28" s="80" customFormat="1">
      <c r="B342" s="141"/>
      <c r="E342" s="151"/>
      <c r="F342" s="132"/>
      <c r="AB342" s="110"/>
    </row>
    <row r="343" spans="2:28" s="80" customFormat="1">
      <c r="B343" s="141"/>
      <c r="E343" s="151"/>
      <c r="F343" s="132"/>
      <c r="AB343" s="110"/>
    </row>
    <row r="344" spans="2:28" s="80" customFormat="1">
      <c r="B344" s="141"/>
      <c r="E344" s="151"/>
      <c r="F344" s="132"/>
      <c r="AB344" s="110"/>
    </row>
    <row r="345" spans="2:28" s="80" customFormat="1">
      <c r="B345" s="141"/>
      <c r="E345" s="151"/>
      <c r="F345" s="132"/>
      <c r="AB345" s="110"/>
    </row>
    <row r="346" spans="2:28" s="80" customFormat="1">
      <c r="B346" s="141"/>
      <c r="E346" s="151"/>
      <c r="F346" s="132"/>
      <c r="AB346" s="110"/>
    </row>
    <row r="347" spans="2:28" s="80" customFormat="1">
      <c r="B347" s="141"/>
      <c r="E347" s="151"/>
      <c r="F347" s="132"/>
      <c r="AB347" s="110"/>
    </row>
    <row r="348" spans="2:28" s="80" customFormat="1">
      <c r="B348" s="141"/>
      <c r="E348" s="151"/>
      <c r="F348" s="132"/>
      <c r="AB348" s="110"/>
    </row>
    <row r="349" spans="2:28" s="80" customFormat="1">
      <c r="B349" s="141"/>
      <c r="E349" s="151"/>
      <c r="F349" s="132"/>
      <c r="AB349" s="110"/>
    </row>
    <row r="350" spans="2:28" s="80" customFormat="1">
      <c r="B350" s="141"/>
      <c r="E350" s="151"/>
      <c r="F350" s="132"/>
      <c r="AB350" s="110"/>
    </row>
    <row r="351" spans="2:28" s="80" customFormat="1">
      <c r="B351" s="141"/>
      <c r="E351" s="151"/>
      <c r="F351" s="132"/>
      <c r="AB351" s="110"/>
    </row>
    <row r="352" spans="2:28" s="80" customFormat="1">
      <c r="B352" s="141"/>
      <c r="E352" s="151"/>
      <c r="F352" s="132"/>
      <c r="AB352" s="110"/>
    </row>
    <row r="353" spans="2:28" s="80" customFormat="1">
      <c r="B353" s="141"/>
      <c r="E353" s="151"/>
      <c r="F353" s="132"/>
      <c r="AB353" s="110"/>
    </row>
    <row r="354" spans="2:28" s="80" customFormat="1">
      <c r="B354" s="141"/>
      <c r="E354" s="151"/>
      <c r="F354" s="132"/>
      <c r="AB354" s="110"/>
    </row>
    <row r="355" spans="2:28" s="80" customFormat="1">
      <c r="B355" s="141"/>
      <c r="E355" s="151"/>
      <c r="F355" s="132"/>
      <c r="AB355" s="110"/>
    </row>
    <row r="356" spans="2:28" s="80" customFormat="1">
      <c r="B356" s="141"/>
      <c r="E356" s="151"/>
      <c r="F356" s="132"/>
      <c r="AB356" s="110"/>
    </row>
    <row r="357" spans="2:28" s="80" customFormat="1">
      <c r="B357" s="141"/>
      <c r="E357" s="151"/>
      <c r="F357" s="132"/>
      <c r="AB357" s="110"/>
    </row>
    <row r="358" spans="2:28" s="80" customFormat="1">
      <c r="B358" s="141"/>
      <c r="E358" s="151"/>
      <c r="F358" s="132"/>
      <c r="AB358" s="110"/>
    </row>
    <row r="359" spans="2:28" s="80" customFormat="1">
      <c r="B359" s="141"/>
      <c r="E359" s="151"/>
      <c r="F359" s="132"/>
      <c r="AB359" s="110"/>
    </row>
    <row r="360" spans="2:28" s="80" customFormat="1">
      <c r="B360" s="141"/>
      <c r="E360" s="151"/>
      <c r="F360" s="132"/>
      <c r="AB360" s="110"/>
    </row>
    <row r="361" spans="2:28" s="80" customFormat="1">
      <c r="B361" s="141"/>
      <c r="E361" s="151"/>
      <c r="F361" s="132"/>
      <c r="AB361" s="110"/>
    </row>
    <row r="362" spans="2:28" s="80" customFormat="1">
      <c r="B362" s="141"/>
      <c r="E362" s="151"/>
      <c r="F362" s="132"/>
      <c r="AB362" s="110"/>
    </row>
    <row r="363" spans="2:28" s="80" customFormat="1">
      <c r="B363" s="141"/>
      <c r="E363" s="151"/>
      <c r="F363" s="132"/>
      <c r="AB363" s="110"/>
    </row>
    <row r="364" spans="2:28" s="80" customFormat="1">
      <c r="B364" s="141"/>
      <c r="E364" s="151"/>
      <c r="F364" s="132"/>
      <c r="AB364" s="110"/>
    </row>
    <row r="365" spans="2:28" s="80" customFormat="1">
      <c r="B365" s="141"/>
      <c r="E365" s="151"/>
      <c r="F365" s="132"/>
      <c r="AB365" s="110"/>
    </row>
    <row r="366" spans="2:28" s="80" customFormat="1">
      <c r="B366" s="141"/>
      <c r="E366" s="151"/>
      <c r="F366" s="132"/>
      <c r="AB366" s="110"/>
    </row>
    <row r="367" spans="2:28" s="80" customFormat="1">
      <c r="B367" s="141"/>
      <c r="E367" s="151"/>
      <c r="F367" s="132"/>
      <c r="AB367" s="110"/>
    </row>
    <row r="368" spans="2:28" s="80" customFormat="1">
      <c r="B368" s="141"/>
      <c r="E368" s="151"/>
      <c r="F368" s="132"/>
      <c r="AB368" s="110"/>
    </row>
    <row r="369" spans="2:28" s="80" customFormat="1">
      <c r="B369" s="141"/>
      <c r="E369" s="151"/>
      <c r="F369" s="132"/>
      <c r="AB369" s="110"/>
    </row>
    <row r="370" spans="2:28" s="80" customFormat="1">
      <c r="B370" s="141"/>
      <c r="E370" s="151"/>
      <c r="F370" s="132"/>
      <c r="AB370" s="110"/>
    </row>
    <row r="371" spans="2:28" s="80" customFormat="1">
      <c r="B371" s="141"/>
      <c r="E371" s="151"/>
      <c r="F371" s="132"/>
      <c r="AB371" s="110"/>
    </row>
    <row r="372" spans="2:28" s="80" customFormat="1">
      <c r="B372" s="141"/>
      <c r="E372" s="151"/>
      <c r="F372" s="132"/>
      <c r="AB372" s="110"/>
    </row>
    <row r="373" spans="2:28" s="80" customFormat="1">
      <c r="B373" s="141"/>
      <c r="E373" s="151"/>
      <c r="F373" s="132"/>
      <c r="AB373" s="110"/>
    </row>
    <row r="374" spans="2:28" s="80" customFormat="1">
      <c r="B374" s="141"/>
      <c r="E374" s="151"/>
      <c r="F374" s="132"/>
      <c r="AB374" s="110"/>
    </row>
    <row r="375" spans="2:28" s="80" customFormat="1">
      <c r="B375" s="141"/>
      <c r="E375" s="151"/>
      <c r="F375" s="132"/>
      <c r="AB375" s="110"/>
    </row>
    <row r="376" spans="2:28" s="80" customFormat="1">
      <c r="B376" s="141"/>
      <c r="E376" s="151"/>
      <c r="F376" s="132"/>
      <c r="AB376" s="110"/>
    </row>
    <row r="377" spans="2:28" s="80" customFormat="1">
      <c r="B377" s="141"/>
      <c r="E377" s="151"/>
      <c r="F377" s="132"/>
      <c r="AB377" s="110"/>
    </row>
    <row r="378" spans="2:28" s="80" customFormat="1">
      <c r="B378" s="141"/>
      <c r="E378" s="151"/>
      <c r="F378" s="132"/>
      <c r="AB378" s="110"/>
    </row>
    <row r="379" spans="2:28" s="80" customFormat="1">
      <c r="B379" s="141"/>
      <c r="E379" s="151"/>
      <c r="F379" s="132"/>
      <c r="AB379" s="110"/>
    </row>
    <row r="380" spans="2:28" s="80" customFormat="1">
      <c r="B380" s="141"/>
      <c r="E380" s="151"/>
      <c r="F380" s="132"/>
      <c r="AB380" s="110"/>
    </row>
    <row r="381" spans="2:28" s="80" customFormat="1">
      <c r="B381" s="141"/>
      <c r="E381" s="151"/>
      <c r="F381" s="132"/>
      <c r="AB381" s="110"/>
    </row>
    <row r="382" spans="2:28" s="80" customFormat="1">
      <c r="B382" s="141"/>
      <c r="E382" s="151"/>
      <c r="F382" s="132"/>
      <c r="AB382" s="110"/>
    </row>
    <row r="383" spans="2:28" s="80" customFormat="1">
      <c r="B383" s="141"/>
      <c r="E383" s="151"/>
      <c r="F383" s="132"/>
      <c r="AB383" s="110"/>
    </row>
    <row r="384" spans="2:28" s="80" customFormat="1">
      <c r="B384" s="141"/>
      <c r="E384" s="151"/>
      <c r="F384" s="132"/>
      <c r="AB384" s="110"/>
    </row>
    <row r="385" spans="2:28" s="80" customFormat="1">
      <c r="B385" s="141"/>
      <c r="E385" s="151"/>
      <c r="F385" s="132"/>
      <c r="AB385" s="110"/>
    </row>
    <row r="386" spans="2:28" s="80" customFormat="1">
      <c r="B386" s="141"/>
      <c r="E386" s="151"/>
      <c r="F386" s="132"/>
      <c r="AB386" s="110"/>
    </row>
    <row r="387" spans="2:28" s="80" customFormat="1">
      <c r="B387" s="141"/>
      <c r="E387" s="151"/>
      <c r="F387" s="132"/>
      <c r="AB387" s="110"/>
    </row>
    <row r="388" spans="2:28" s="80" customFormat="1">
      <c r="B388" s="141"/>
      <c r="E388" s="151"/>
      <c r="F388" s="132"/>
      <c r="AB388" s="110"/>
    </row>
    <row r="389" spans="2:28" s="80" customFormat="1">
      <c r="B389" s="141"/>
      <c r="E389" s="151"/>
      <c r="F389" s="132"/>
      <c r="AB389" s="110"/>
    </row>
    <row r="390" spans="2:28" s="80" customFormat="1">
      <c r="B390" s="141"/>
      <c r="E390" s="151"/>
      <c r="F390" s="132"/>
      <c r="AB390" s="110"/>
    </row>
    <row r="391" spans="2:28" s="80" customFormat="1">
      <c r="B391" s="141"/>
      <c r="E391" s="151"/>
      <c r="F391" s="132"/>
      <c r="AB391" s="110"/>
    </row>
    <row r="392" spans="2:28" s="80" customFormat="1">
      <c r="B392" s="141"/>
      <c r="E392" s="151"/>
      <c r="F392" s="132"/>
      <c r="AB392" s="110"/>
    </row>
    <row r="393" spans="2:28" s="80" customFormat="1">
      <c r="B393" s="141"/>
      <c r="E393" s="151"/>
      <c r="F393" s="132"/>
      <c r="AB393" s="110"/>
    </row>
    <row r="394" spans="2:28" s="80" customFormat="1">
      <c r="B394" s="141"/>
      <c r="E394" s="151"/>
      <c r="F394" s="132"/>
      <c r="AB394" s="110"/>
    </row>
    <row r="395" spans="2:28" s="80" customFormat="1">
      <c r="B395" s="141"/>
      <c r="E395" s="151"/>
      <c r="F395" s="132"/>
      <c r="AB395" s="110"/>
    </row>
    <row r="396" spans="2:28" s="80" customFormat="1">
      <c r="B396" s="141"/>
      <c r="E396" s="151"/>
      <c r="F396" s="132"/>
      <c r="AB396" s="110"/>
    </row>
    <row r="397" spans="2:28" s="80" customFormat="1">
      <c r="B397" s="141"/>
      <c r="E397" s="151"/>
      <c r="F397" s="132"/>
      <c r="AB397" s="110"/>
    </row>
    <row r="398" spans="2:28" s="80" customFormat="1">
      <c r="B398" s="141"/>
      <c r="E398" s="151"/>
      <c r="F398" s="132"/>
      <c r="AB398" s="110"/>
    </row>
    <row r="399" spans="2:28" s="80" customFormat="1">
      <c r="B399" s="141"/>
      <c r="E399" s="151"/>
      <c r="F399" s="132"/>
      <c r="AB399" s="110"/>
    </row>
    <row r="400" spans="2:28" s="80" customFormat="1">
      <c r="B400" s="141"/>
      <c r="E400" s="151"/>
      <c r="F400" s="132"/>
      <c r="AB400" s="110"/>
    </row>
    <row r="401" spans="2:28" s="80" customFormat="1">
      <c r="B401" s="141"/>
      <c r="E401" s="151"/>
      <c r="F401" s="132"/>
      <c r="AB401" s="110"/>
    </row>
    <row r="402" spans="2:28" s="80" customFormat="1">
      <c r="B402" s="141"/>
      <c r="E402" s="151"/>
      <c r="F402" s="132"/>
      <c r="AB402" s="110"/>
    </row>
    <row r="403" spans="2:28" s="80" customFormat="1">
      <c r="B403" s="141"/>
      <c r="E403" s="151"/>
      <c r="F403" s="132"/>
      <c r="AB403" s="110"/>
    </row>
    <row r="404" spans="2:28" s="80" customFormat="1">
      <c r="B404" s="141"/>
      <c r="E404" s="151"/>
      <c r="F404" s="132"/>
      <c r="AB404" s="110"/>
    </row>
    <row r="405" spans="2:28" s="80" customFormat="1">
      <c r="B405" s="141"/>
      <c r="E405" s="151"/>
      <c r="F405" s="132"/>
      <c r="AB405" s="110"/>
    </row>
    <row r="406" spans="2:28" s="80" customFormat="1">
      <c r="B406" s="141"/>
      <c r="E406" s="151"/>
      <c r="F406" s="132"/>
      <c r="AB406" s="110"/>
    </row>
    <row r="407" spans="2:28" s="80" customFormat="1">
      <c r="B407" s="141"/>
      <c r="E407" s="151"/>
      <c r="F407" s="132"/>
      <c r="AB407" s="110"/>
    </row>
    <row r="408" spans="2:28" s="80" customFormat="1">
      <c r="B408" s="141"/>
      <c r="E408" s="151"/>
      <c r="F408" s="132"/>
      <c r="AB408" s="110"/>
    </row>
    <row r="409" spans="2:28" s="80" customFormat="1">
      <c r="B409" s="141"/>
      <c r="E409" s="151"/>
      <c r="F409" s="132"/>
      <c r="AB409" s="110"/>
    </row>
    <row r="410" spans="2:28" s="80" customFormat="1">
      <c r="B410" s="141"/>
      <c r="E410" s="151"/>
      <c r="F410" s="132"/>
      <c r="AB410" s="110"/>
    </row>
    <row r="411" spans="2:28" s="80" customFormat="1">
      <c r="B411" s="141"/>
      <c r="E411" s="151"/>
      <c r="F411" s="132"/>
      <c r="AB411" s="110"/>
    </row>
    <row r="412" spans="2:28" s="80" customFormat="1">
      <c r="B412" s="141"/>
      <c r="E412" s="151"/>
      <c r="F412" s="132"/>
      <c r="AB412" s="110"/>
    </row>
    <row r="413" spans="2:28" s="80" customFormat="1">
      <c r="B413" s="141"/>
      <c r="E413" s="151"/>
      <c r="F413" s="132"/>
      <c r="AB413" s="110"/>
    </row>
    <row r="414" spans="2:28" s="80" customFormat="1">
      <c r="B414" s="141"/>
      <c r="E414" s="151"/>
      <c r="F414" s="132"/>
      <c r="AB414" s="110"/>
    </row>
    <row r="415" spans="2:28" s="80" customFormat="1">
      <c r="B415" s="141"/>
      <c r="E415" s="151"/>
      <c r="F415" s="132"/>
      <c r="AB415" s="110"/>
    </row>
    <row r="416" spans="2:28" s="80" customFormat="1">
      <c r="B416" s="141"/>
      <c r="E416" s="151"/>
      <c r="F416" s="132"/>
      <c r="AB416" s="110"/>
    </row>
    <row r="417" spans="2:28" s="80" customFormat="1">
      <c r="B417" s="141"/>
      <c r="E417" s="151"/>
      <c r="F417" s="132"/>
      <c r="AB417" s="110"/>
    </row>
    <row r="418" spans="2:28" s="80" customFormat="1">
      <c r="B418" s="141"/>
      <c r="E418" s="151"/>
      <c r="F418" s="132"/>
      <c r="AB418" s="110"/>
    </row>
    <row r="419" spans="2:28" s="80" customFormat="1">
      <c r="B419" s="141"/>
      <c r="E419" s="151"/>
      <c r="F419" s="132"/>
      <c r="AB419" s="110"/>
    </row>
    <row r="420" spans="2:28" s="80" customFormat="1">
      <c r="B420" s="141"/>
      <c r="E420" s="151"/>
      <c r="F420" s="132"/>
      <c r="AB420" s="110"/>
    </row>
    <row r="421" spans="2:28" s="80" customFormat="1">
      <c r="B421" s="141"/>
      <c r="E421" s="151"/>
      <c r="F421" s="132"/>
      <c r="AB421" s="110"/>
    </row>
    <row r="422" spans="2:28" s="80" customFormat="1">
      <c r="B422" s="141"/>
      <c r="E422" s="151"/>
      <c r="F422" s="132"/>
      <c r="AB422" s="110"/>
    </row>
    <row r="423" spans="2:28" s="80" customFormat="1">
      <c r="B423" s="141"/>
      <c r="E423" s="151"/>
      <c r="F423" s="132"/>
      <c r="AB423" s="110"/>
    </row>
    <row r="424" spans="2:28" s="80" customFormat="1">
      <c r="B424" s="141"/>
      <c r="E424" s="151"/>
      <c r="F424" s="132"/>
      <c r="AB424" s="110"/>
    </row>
    <row r="425" spans="2:28" s="80" customFormat="1">
      <c r="B425" s="141"/>
      <c r="E425" s="151"/>
      <c r="F425" s="132"/>
      <c r="AB425" s="110"/>
    </row>
    <row r="426" spans="2:28" s="80" customFormat="1">
      <c r="B426" s="141"/>
      <c r="E426" s="151"/>
      <c r="F426" s="132"/>
      <c r="AB426" s="110"/>
    </row>
    <row r="427" spans="2:28" s="80" customFormat="1">
      <c r="B427" s="141"/>
      <c r="E427" s="151"/>
      <c r="F427" s="132"/>
      <c r="AB427" s="110"/>
    </row>
    <row r="428" spans="2:28" s="80" customFormat="1">
      <c r="B428" s="141"/>
      <c r="E428" s="151"/>
      <c r="F428" s="132"/>
      <c r="AB428" s="110"/>
    </row>
    <row r="429" spans="2:28" s="80" customFormat="1">
      <c r="B429" s="141"/>
      <c r="E429" s="151"/>
      <c r="F429" s="132"/>
      <c r="AB429" s="110"/>
    </row>
    <row r="430" spans="2:28" s="80" customFormat="1">
      <c r="B430" s="141"/>
      <c r="E430" s="151"/>
      <c r="F430" s="132"/>
      <c r="AB430" s="110"/>
    </row>
    <row r="431" spans="2:28" s="80" customFormat="1">
      <c r="B431" s="141"/>
      <c r="E431" s="151"/>
      <c r="F431" s="132"/>
      <c r="AB431" s="110"/>
    </row>
    <row r="432" spans="2:28" s="80" customFormat="1">
      <c r="B432" s="141"/>
      <c r="E432" s="151"/>
      <c r="F432" s="132"/>
      <c r="AB432" s="110"/>
    </row>
    <row r="433" spans="2:28" s="80" customFormat="1">
      <c r="B433" s="141"/>
      <c r="E433" s="151"/>
      <c r="F433" s="132"/>
      <c r="AB433" s="110"/>
    </row>
    <row r="434" spans="2:28" s="80" customFormat="1">
      <c r="B434" s="141"/>
      <c r="E434" s="151"/>
      <c r="F434" s="132"/>
      <c r="AB434" s="110"/>
    </row>
    <row r="435" spans="2:28" s="80" customFormat="1">
      <c r="B435" s="141"/>
      <c r="E435" s="151"/>
      <c r="F435" s="132"/>
      <c r="AB435" s="110"/>
    </row>
    <row r="436" spans="2:28" s="80" customFormat="1">
      <c r="B436" s="141"/>
      <c r="E436" s="151"/>
      <c r="F436" s="132"/>
      <c r="AB436" s="110"/>
    </row>
    <row r="437" spans="2:28" s="80" customFormat="1">
      <c r="B437" s="141"/>
      <c r="E437" s="151"/>
      <c r="F437" s="132"/>
      <c r="AB437" s="110"/>
    </row>
    <row r="438" spans="2:28" s="80" customFormat="1">
      <c r="B438" s="141"/>
      <c r="E438" s="151"/>
      <c r="F438" s="132"/>
      <c r="AB438" s="110"/>
    </row>
    <row r="439" spans="2:28" s="80" customFormat="1">
      <c r="B439" s="141"/>
      <c r="E439" s="151"/>
      <c r="F439" s="132"/>
      <c r="AB439" s="110"/>
    </row>
    <row r="440" spans="2:28" s="80" customFormat="1">
      <c r="B440" s="141"/>
      <c r="E440" s="151"/>
      <c r="F440" s="132"/>
      <c r="AB440" s="110"/>
    </row>
    <row r="441" spans="2:28" s="80" customFormat="1">
      <c r="B441" s="141"/>
      <c r="E441" s="151"/>
      <c r="F441" s="132"/>
      <c r="AB441" s="110"/>
    </row>
    <row r="442" spans="2:28" s="80" customFormat="1">
      <c r="B442" s="141"/>
      <c r="E442" s="151"/>
      <c r="F442" s="132"/>
      <c r="AB442" s="110"/>
    </row>
    <row r="443" spans="2:28" s="80" customFormat="1">
      <c r="B443" s="141"/>
      <c r="E443" s="151"/>
      <c r="F443" s="132"/>
      <c r="AB443" s="110"/>
    </row>
    <row r="444" spans="2:28" s="80" customFormat="1">
      <c r="B444" s="141"/>
      <c r="E444" s="151"/>
      <c r="F444" s="132"/>
      <c r="AB444" s="110"/>
    </row>
    <row r="445" spans="2:28" s="80" customFormat="1">
      <c r="B445" s="141"/>
      <c r="E445" s="151"/>
      <c r="F445" s="132"/>
      <c r="AB445" s="110"/>
    </row>
    <row r="446" spans="2:28" s="80" customFormat="1">
      <c r="B446" s="141"/>
      <c r="E446" s="151"/>
      <c r="F446" s="132"/>
      <c r="AB446" s="110"/>
    </row>
    <row r="447" spans="2:28" s="80" customFormat="1">
      <c r="B447" s="141"/>
      <c r="E447" s="151"/>
      <c r="F447" s="132"/>
      <c r="AB447" s="110"/>
    </row>
    <row r="448" spans="2:28" s="80" customFormat="1">
      <c r="B448" s="141"/>
      <c r="E448" s="151"/>
      <c r="F448" s="132"/>
      <c r="AB448" s="110"/>
    </row>
    <row r="449" spans="2:28" s="80" customFormat="1">
      <c r="B449" s="141"/>
      <c r="E449" s="151"/>
      <c r="F449" s="132"/>
      <c r="AB449" s="110"/>
    </row>
    <row r="450" spans="2:28" s="80" customFormat="1">
      <c r="B450" s="141"/>
      <c r="E450" s="151"/>
      <c r="F450" s="132"/>
      <c r="AB450" s="110"/>
    </row>
    <row r="451" spans="2:28" s="80" customFormat="1">
      <c r="B451" s="141"/>
      <c r="E451" s="151"/>
      <c r="F451" s="132"/>
      <c r="AB451" s="110"/>
    </row>
    <row r="452" spans="2:28" s="80" customFormat="1">
      <c r="B452" s="141"/>
      <c r="E452" s="151"/>
      <c r="F452" s="132"/>
      <c r="AB452" s="110"/>
    </row>
    <row r="453" spans="2:28" s="80" customFormat="1">
      <c r="B453" s="141"/>
      <c r="E453" s="151"/>
      <c r="F453" s="132"/>
      <c r="AB453" s="110"/>
    </row>
    <row r="454" spans="2:28" s="80" customFormat="1">
      <c r="B454" s="141"/>
      <c r="E454" s="151"/>
      <c r="F454" s="132"/>
      <c r="AB454" s="110"/>
    </row>
    <row r="455" spans="2:28" s="80" customFormat="1">
      <c r="B455" s="141"/>
      <c r="E455" s="151"/>
      <c r="F455" s="132"/>
      <c r="AB455" s="110"/>
    </row>
    <row r="456" spans="2:28" s="80" customFormat="1">
      <c r="B456" s="141"/>
      <c r="E456" s="151"/>
      <c r="F456" s="132"/>
      <c r="AB456" s="110"/>
    </row>
    <row r="457" spans="2:28" s="80" customFormat="1">
      <c r="B457" s="141"/>
      <c r="E457" s="151"/>
      <c r="F457" s="132"/>
      <c r="AB457" s="110"/>
    </row>
    <row r="458" spans="2:28" s="80" customFormat="1">
      <c r="B458" s="141"/>
      <c r="E458" s="151"/>
      <c r="F458" s="132"/>
      <c r="AB458" s="110"/>
    </row>
    <row r="459" spans="2:28" s="80" customFormat="1">
      <c r="B459" s="141"/>
      <c r="E459" s="151"/>
      <c r="F459" s="132"/>
      <c r="AB459" s="110"/>
    </row>
    <row r="460" spans="2:28" s="80" customFormat="1">
      <c r="B460" s="141"/>
      <c r="E460" s="151"/>
      <c r="F460" s="132"/>
      <c r="AB460" s="110"/>
    </row>
    <row r="461" spans="2:28" s="80" customFormat="1">
      <c r="B461" s="141"/>
      <c r="E461" s="151"/>
      <c r="F461" s="132"/>
      <c r="AB461" s="110"/>
    </row>
    <row r="462" spans="2:28" s="80" customFormat="1">
      <c r="B462" s="141"/>
      <c r="E462" s="151"/>
      <c r="F462" s="132"/>
      <c r="AB462" s="110"/>
    </row>
    <row r="463" spans="2:28" s="80" customFormat="1">
      <c r="B463" s="141"/>
      <c r="E463" s="151"/>
      <c r="F463" s="132"/>
      <c r="AB463" s="110"/>
    </row>
    <row r="464" spans="2:28" s="80" customFormat="1">
      <c r="B464" s="141"/>
      <c r="E464" s="151"/>
      <c r="F464" s="132"/>
      <c r="AB464" s="110"/>
    </row>
    <row r="465" spans="2:28" s="80" customFormat="1">
      <c r="B465" s="141"/>
      <c r="E465" s="151"/>
      <c r="F465" s="132"/>
      <c r="AB465" s="110"/>
    </row>
    <row r="466" spans="2:28" s="80" customFormat="1">
      <c r="B466" s="141"/>
      <c r="E466" s="151"/>
      <c r="F466" s="132"/>
      <c r="AB466" s="110"/>
    </row>
    <row r="467" spans="2:28" s="80" customFormat="1">
      <c r="B467" s="141"/>
      <c r="E467" s="151"/>
      <c r="F467" s="132"/>
      <c r="AB467" s="110"/>
    </row>
    <row r="468" spans="2:28" s="80" customFormat="1">
      <c r="B468" s="141"/>
      <c r="E468" s="151"/>
      <c r="F468" s="132"/>
      <c r="AB468" s="110"/>
    </row>
    <row r="469" spans="2:28" s="80" customFormat="1">
      <c r="B469" s="141"/>
      <c r="E469" s="151"/>
      <c r="F469" s="132"/>
      <c r="AB469" s="110"/>
    </row>
    <row r="470" spans="2:28" s="80" customFormat="1">
      <c r="B470" s="141"/>
      <c r="E470" s="151"/>
      <c r="F470" s="132"/>
      <c r="AB470" s="110"/>
    </row>
    <row r="471" spans="2:28" s="80" customFormat="1">
      <c r="B471" s="141"/>
      <c r="E471" s="151"/>
      <c r="F471" s="132"/>
      <c r="AB471" s="110"/>
    </row>
    <row r="472" spans="2:28" s="80" customFormat="1">
      <c r="B472" s="141"/>
      <c r="E472" s="151"/>
      <c r="F472" s="132"/>
      <c r="AB472" s="110"/>
    </row>
    <row r="473" spans="2:28" s="80" customFormat="1">
      <c r="B473" s="141"/>
      <c r="E473" s="151"/>
      <c r="F473" s="132"/>
      <c r="AB473" s="110"/>
    </row>
    <row r="474" spans="2:28" s="80" customFormat="1">
      <c r="B474" s="141"/>
      <c r="E474" s="151"/>
      <c r="F474" s="132"/>
      <c r="AB474" s="110"/>
    </row>
    <row r="475" spans="2:28" s="80" customFormat="1">
      <c r="B475" s="141"/>
      <c r="E475" s="151"/>
      <c r="F475" s="132"/>
      <c r="AB475" s="110"/>
    </row>
    <row r="476" spans="2:28" s="80" customFormat="1">
      <c r="B476" s="141"/>
      <c r="E476" s="151"/>
      <c r="F476" s="132"/>
      <c r="AB476" s="110"/>
    </row>
    <row r="477" spans="2:28" s="80" customFormat="1">
      <c r="B477" s="141"/>
      <c r="E477" s="151"/>
      <c r="F477" s="132"/>
      <c r="AB477" s="110"/>
    </row>
    <row r="478" spans="2:28" s="80" customFormat="1">
      <c r="B478" s="141"/>
      <c r="E478" s="151"/>
      <c r="F478" s="132"/>
      <c r="AB478" s="110"/>
    </row>
    <row r="479" spans="2:28" s="80" customFormat="1">
      <c r="B479" s="141"/>
      <c r="E479" s="151"/>
      <c r="F479" s="132"/>
      <c r="AB479" s="110"/>
    </row>
    <row r="480" spans="2:28" s="80" customFormat="1">
      <c r="B480" s="141"/>
      <c r="E480" s="151"/>
      <c r="F480" s="132"/>
      <c r="AB480" s="110"/>
    </row>
    <row r="481" spans="2:28" s="80" customFormat="1">
      <c r="B481" s="141"/>
      <c r="E481" s="151"/>
      <c r="F481" s="132"/>
      <c r="AB481" s="110"/>
    </row>
    <row r="482" spans="2:28" s="80" customFormat="1">
      <c r="B482" s="141"/>
      <c r="E482" s="151"/>
      <c r="F482" s="132"/>
      <c r="AB482" s="110"/>
    </row>
    <row r="483" spans="2:28" s="80" customFormat="1">
      <c r="B483" s="141"/>
      <c r="E483" s="151"/>
      <c r="F483" s="132"/>
      <c r="AB483" s="110"/>
    </row>
    <row r="484" spans="2:28" s="80" customFormat="1">
      <c r="B484" s="141"/>
      <c r="E484" s="151"/>
      <c r="F484" s="132"/>
      <c r="AB484" s="110"/>
    </row>
    <row r="485" spans="2:28" s="80" customFormat="1">
      <c r="B485" s="141"/>
      <c r="E485" s="151"/>
      <c r="F485" s="132"/>
      <c r="AB485" s="110"/>
    </row>
    <row r="486" spans="2:28" s="80" customFormat="1">
      <c r="B486" s="141"/>
      <c r="E486" s="151"/>
      <c r="F486" s="132"/>
      <c r="AB486" s="110"/>
    </row>
    <row r="487" spans="2:28" s="80" customFormat="1">
      <c r="B487" s="141"/>
      <c r="E487" s="151"/>
      <c r="F487" s="132"/>
      <c r="AB487" s="110"/>
    </row>
    <row r="488" spans="2:28" s="80" customFormat="1">
      <c r="B488" s="141"/>
      <c r="E488" s="151"/>
      <c r="F488" s="132"/>
      <c r="AB488" s="110"/>
    </row>
    <row r="489" spans="2:28" s="80" customFormat="1">
      <c r="B489" s="141"/>
      <c r="E489" s="151"/>
      <c r="F489" s="132"/>
      <c r="AB489" s="110"/>
    </row>
    <row r="490" spans="2:28" s="80" customFormat="1">
      <c r="B490" s="141"/>
      <c r="E490" s="151"/>
      <c r="F490" s="132"/>
      <c r="AB490" s="110"/>
    </row>
    <row r="491" spans="2:28" s="80" customFormat="1">
      <c r="B491" s="141"/>
      <c r="E491" s="151"/>
      <c r="F491" s="132"/>
      <c r="AB491" s="110"/>
    </row>
    <row r="492" spans="2:28" s="80" customFormat="1">
      <c r="B492" s="141"/>
      <c r="E492" s="151"/>
      <c r="F492" s="132"/>
      <c r="AB492" s="110"/>
    </row>
    <row r="493" spans="2:28" s="80" customFormat="1">
      <c r="B493" s="141"/>
      <c r="E493" s="151"/>
      <c r="F493" s="132"/>
      <c r="AB493" s="110"/>
    </row>
    <row r="494" spans="2:28" s="80" customFormat="1">
      <c r="B494" s="141"/>
      <c r="E494" s="151"/>
      <c r="F494" s="132"/>
      <c r="AB494" s="110"/>
    </row>
    <row r="495" spans="2:28" s="80" customFormat="1">
      <c r="B495" s="141"/>
      <c r="E495" s="151"/>
      <c r="F495" s="132"/>
      <c r="AB495" s="110"/>
    </row>
    <row r="496" spans="2:28" s="80" customFormat="1">
      <c r="B496" s="141"/>
      <c r="E496" s="151"/>
      <c r="F496" s="132"/>
      <c r="AB496" s="110"/>
    </row>
    <row r="497" spans="2:28" s="80" customFormat="1">
      <c r="B497" s="141"/>
      <c r="E497" s="151"/>
      <c r="F497" s="132"/>
      <c r="AB497" s="110"/>
    </row>
    <row r="498" spans="2:28" s="80" customFormat="1">
      <c r="B498" s="141"/>
      <c r="E498" s="151"/>
      <c r="F498" s="132"/>
      <c r="AB498" s="110"/>
    </row>
    <row r="499" spans="2:28" s="80" customFormat="1">
      <c r="B499" s="141"/>
      <c r="E499" s="151"/>
      <c r="F499" s="132"/>
      <c r="AB499" s="110"/>
    </row>
    <row r="500" spans="2:28" s="80" customFormat="1">
      <c r="B500" s="141"/>
      <c r="E500" s="151"/>
      <c r="F500" s="132"/>
      <c r="AB500" s="110"/>
    </row>
    <row r="501" spans="2:28" s="80" customFormat="1">
      <c r="B501" s="141"/>
      <c r="E501" s="151"/>
      <c r="F501" s="132"/>
      <c r="AB501" s="110"/>
    </row>
    <row r="502" spans="2:28" s="80" customFormat="1">
      <c r="B502" s="141"/>
      <c r="E502" s="151"/>
      <c r="F502" s="132"/>
      <c r="AB502" s="110"/>
    </row>
    <row r="503" spans="2:28" s="80" customFormat="1">
      <c r="B503" s="141"/>
      <c r="E503" s="151"/>
      <c r="F503" s="132"/>
      <c r="AB503" s="110"/>
    </row>
    <row r="504" spans="2:28" s="80" customFormat="1">
      <c r="B504" s="141"/>
      <c r="E504" s="151"/>
      <c r="F504" s="132"/>
      <c r="AB504" s="110"/>
    </row>
    <row r="505" spans="2:28" s="80" customFormat="1">
      <c r="B505" s="141"/>
      <c r="E505" s="151"/>
      <c r="F505" s="132"/>
      <c r="AB505" s="110"/>
    </row>
    <row r="506" spans="2:28" s="80" customFormat="1">
      <c r="B506" s="141"/>
      <c r="E506" s="151"/>
      <c r="F506" s="132"/>
      <c r="AB506" s="110"/>
    </row>
    <row r="507" spans="2:28" s="80" customFormat="1">
      <c r="B507" s="141"/>
      <c r="E507" s="151"/>
      <c r="F507" s="132"/>
      <c r="AB507" s="110"/>
    </row>
    <row r="508" spans="2:28" s="80" customFormat="1">
      <c r="B508" s="141"/>
      <c r="E508" s="151"/>
      <c r="F508" s="132"/>
      <c r="AB508" s="110"/>
    </row>
    <row r="509" spans="2:28" s="80" customFormat="1">
      <c r="B509" s="141"/>
      <c r="E509" s="151"/>
      <c r="F509" s="132"/>
      <c r="AB509" s="110"/>
    </row>
    <row r="510" spans="2:28" s="80" customFormat="1">
      <c r="B510" s="141"/>
      <c r="E510" s="151"/>
      <c r="F510" s="132"/>
      <c r="AB510" s="110"/>
    </row>
    <row r="511" spans="2:28" s="80" customFormat="1">
      <c r="B511" s="141"/>
      <c r="E511" s="151"/>
      <c r="F511" s="132"/>
      <c r="AB511" s="110"/>
    </row>
    <row r="512" spans="2:28" s="80" customFormat="1">
      <c r="B512" s="141"/>
      <c r="E512" s="151"/>
      <c r="F512" s="132"/>
      <c r="AB512" s="110"/>
    </row>
    <row r="513" spans="2:28" s="80" customFormat="1">
      <c r="B513" s="141"/>
      <c r="E513" s="151"/>
      <c r="F513" s="132"/>
      <c r="AB513" s="110"/>
    </row>
    <row r="514" spans="2:28" s="80" customFormat="1">
      <c r="B514" s="141"/>
      <c r="E514" s="151"/>
      <c r="F514" s="132"/>
      <c r="AB514" s="110"/>
    </row>
    <row r="515" spans="2:28" s="80" customFormat="1">
      <c r="B515" s="141"/>
      <c r="E515" s="151"/>
      <c r="F515" s="132"/>
      <c r="AB515" s="110"/>
    </row>
    <row r="516" spans="2:28" s="80" customFormat="1">
      <c r="B516" s="141"/>
      <c r="E516" s="151"/>
      <c r="F516" s="132"/>
      <c r="AB516" s="110"/>
    </row>
    <row r="517" spans="2:28" s="80" customFormat="1">
      <c r="B517" s="141"/>
      <c r="E517" s="151"/>
      <c r="F517" s="132"/>
      <c r="AB517" s="110"/>
    </row>
    <row r="518" spans="2:28" s="80" customFormat="1">
      <c r="B518" s="141"/>
      <c r="E518" s="151"/>
      <c r="F518" s="132"/>
      <c r="AB518" s="110"/>
    </row>
    <row r="519" spans="2:28" s="80" customFormat="1">
      <c r="B519" s="141"/>
      <c r="E519" s="151"/>
      <c r="F519" s="132"/>
      <c r="AB519" s="110"/>
    </row>
    <row r="520" spans="2:28" s="80" customFormat="1">
      <c r="B520" s="141"/>
      <c r="E520" s="151"/>
      <c r="F520" s="132"/>
      <c r="AB520" s="110"/>
    </row>
    <row r="521" spans="2:28" s="80" customFormat="1">
      <c r="B521" s="141"/>
      <c r="E521" s="151"/>
      <c r="F521" s="132"/>
      <c r="AB521" s="110"/>
    </row>
    <row r="522" spans="2:28" s="80" customFormat="1">
      <c r="B522" s="141"/>
      <c r="E522" s="151"/>
      <c r="F522" s="132"/>
      <c r="AB522" s="110"/>
    </row>
    <row r="523" spans="2:28" s="80" customFormat="1">
      <c r="B523" s="141"/>
      <c r="E523" s="151"/>
      <c r="F523" s="132"/>
      <c r="AB523" s="110"/>
    </row>
    <row r="524" spans="2:28" s="80" customFormat="1">
      <c r="B524" s="141"/>
      <c r="E524" s="151"/>
      <c r="F524" s="132"/>
      <c r="AB524" s="110"/>
    </row>
    <row r="525" spans="2:28" s="80" customFormat="1">
      <c r="B525" s="141"/>
      <c r="E525" s="151"/>
      <c r="F525" s="132"/>
      <c r="AB525" s="110"/>
    </row>
    <row r="526" spans="2:28" s="80" customFormat="1">
      <c r="B526" s="141"/>
      <c r="E526" s="151"/>
      <c r="F526" s="132"/>
      <c r="AB526" s="110"/>
    </row>
    <row r="527" spans="2:28" s="80" customFormat="1">
      <c r="B527" s="141"/>
      <c r="E527" s="151"/>
      <c r="F527" s="132"/>
      <c r="AB527" s="110"/>
    </row>
    <row r="528" spans="2:28" s="80" customFormat="1">
      <c r="B528" s="141"/>
      <c r="E528" s="151"/>
      <c r="F528" s="132"/>
      <c r="AB528" s="110"/>
    </row>
    <row r="529" spans="2:28" s="80" customFormat="1">
      <c r="B529" s="141"/>
      <c r="E529" s="151"/>
      <c r="F529" s="132"/>
      <c r="AB529" s="110"/>
    </row>
    <row r="530" spans="2:28" s="80" customFormat="1">
      <c r="B530" s="141"/>
      <c r="E530" s="151"/>
      <c r="F530" s="132"/>
      <c r="AB530" s="110"/>
    </row>
    <row r="531" spans="2:28" s="80" customFormat="1">
      <c r="B531" s="141"/>
      <c r="E531" s="151"/>
      <c r="F531" s="132"/>
      <c r="AB531" s="110"/>
    </row>
    <row r="532" spans="2:28" s="80" customFormat="1">
      <c r="B532" s="141"/>
      <c r="E532" s="151"/>
      <c r="F532" s="132"/>
      <c r="AB532" s="110"/>
    </row>
    <row r="533" spans="2:28" s="80" customFormat="1">
      <c r="B533" s="141"/>
      <c r="E533" s="151"/>
      <c r="F533" s="132"/>
      <c r="AB533" s="110"/>
    </row>
    <row r="534" spans="2:28" s="80" customFormat="1">
      <c r="B534" s="141"/>
      <c r="E534" s="151"/>
      <c r="F534" s="132"/>
      <c r="AB534" s="110"/>
    </row>
    <row r="535" spans="2:28" s="80" customFormat="1">
      <c r="B535" s="141"/>
      <c r="E535" s="151"/>
      <c r="F535" s="132"/>
      <c r="AB535" s="110"/>
    </row>
    <row r="536" spans="2:28" s="80" customFormat="1">
      <c r="B536" s="141"/>
      <c r="E536" s="151"/>
      <c r="F536" s="132"/>
      <c r="AB536" s="110"/>
    </row>
    <row r="537" spans="2:28" s="80" customFormat="1">
      <c r="B537" s="141"/>
      <c r="E537" s="151"/>
      <c r="F537" s="132"/>
      <c r="AB537" s="110"/>
    </row>
    <row r="538" spans="2:28" s="80" customFormat="1">
      <c r="B538" s="141"/>
      <c r="E538" s="151"/>
      <c r="F538" s="132"/>
      <c r="AB538" s="110"/>
    </row>
    <row r="539" spans="2:28" s="80" customFormat="1">
      <c r="B539" s="141"/>
      <c r="E539" s="151"/>
      <c r="F539" s="132"/>
      <c r="AB539" s="110"/>
    </row>
    <row r="540" spans="2:28" s="80" customFormat="1">
      <c r="B540" s="141"/>
      <c r="E540" s="151"/>
      <c r="F540" s="132"/>
      <c r="AB540" s="110"/>
    </row>
    <row r="541" spans="2:28" s="80" customFormat="1">
      <c r="B541" s="141"/>
      <c r="E541" s="151"/>
      <c r="F541" s="132"/>
      <c r="AB541" s="110"/>
    </row>
    <row r="542" spans="2:28" s="80" customFormat="1">
      <c r="B542" s="141"/>
      <c r="E542" s="151"/>
      <c r="F542" s="132"/>
      <c r="AB542" s="110"/>
    </row>
    <row r="543" spans="2:28" s="80" customFormat="1">
      <c r="B543" s="141"/>
      <c r="E543" s="151"/>
      <c r="F543" s="132"/>
      <c r="AB543" s="110"/>
    </row>
    <row r="544" spans="2:28" s="80" customFormat="1">
      <c r="B544" s="141"/>
      <c r="E544" s="151"/>
      <c r="F544" s="132"/>
      <c r="AB544" s="110"/>
    </row>
    <row r="545" spans="2:28" s="80" customFormat="1">
      <c r="B545" s="141"/>
      <c r="E545" s="151"/>
      <c r="F545" s="132"/>
      <c r="AB545" s="110"/>
    </row>
    <row r="546" spans="2:28" s="80" customFormat="1">
      <c r="B546" s="141"/>
      <c r="E546" s="151"/>
      <c r="F546" s="132"/>
      <c r="AB546" s="110"/>
    </row>
    <row r="547" spans="2:28" s="80" customFormat="1">
      <c r="B547" s="141"/>
      <c r="E547" s="151"/>
      <c r="F547" s="132"/>
      <c r="AB547" s="110"/>
    </row>
    <row r="548" spans="2:28" s="80" customFormat="1">
      <c r="B548" s="141"/>
      <c r="E548" s="151"/>
      <c r="F548" s="132"/>
      <c r="AB548" s="110"/>
    </row>
    <row r="549" spans="2:28" s="80" customFormat="1">
      <c r="B549" s="141"/>
      <c r="E549" s="151"/>
      <c r="F549" s="132"/>
      <c r="AB549" s="110"/>
    </row>
    <row r="550" spans="2:28" s="80" customFormat="1">
      <c r="B550" s="141"/>
      <c r="E550" s="151"/>
      <c r="F550" s="132"/>
      <c r="AB550" s="110"/>
    </row>
    <row r="551" spans="2:28" s="80" customFormat="1">
      <c r="B551" s="141"/>
      <c r="E551" s="151"/>
      <c r="F551" s="132"/>
      <c r="AB551" s="110"/>
    </row>
    <row r="552" spans="2:28" s="80" customFormat="1">
      <c r="B552" s="141"/>
      <c r="E552" s="151"/>
      <c r="F552" s="132"/>
      <c r="AB552" s="110"/>
    </row>
    <row r="553" spans="2:28" s="80" customFormat="1">
      <c r="B553" s="141"/>
      <c r="E553" s="151"/>
      <c r="F553" s="132"/>
      <c r="AB553" s="110"/>
    </row>
    <row r="554" spans="2:28" s="80" customFormat="1">
      <c r="B554" s="141"/>
      <c r="E554" s="151"/>
      <c r="F554" s="132"/>
      <c r="AB554" s="110"/>
    </row>
    <row r="555" spans="2:28" s="80" customFormat="1">
      <c r="B555" s="141"/>
      <c r="E555" s="151"/>
      <c r="F555" s="132"/>
      <c r="AB555" s="110"/>
    </row>
    <row r="556" spans="2:28" s="80" customFormat="1">
      <c r="B556" s="141"/>
      <c r="E556" s="151"/>
      <c r="F556" s="132"/>
      <c r="AB556" s="110"/>
    </row>
    <row r="557" spans="2:28" s="80" customFormat="1">
      <c r="B557" s="141"/>
      <c r="E557" s="151"/>
      <c r="F557" s="132"/>
      <c r="AB557" s="110"/>
    </row>
    <row r="558" spans="2:28" s="80" customFormat="1">
      <c r="B558" s="141"/>
      <c r="E558" s="151"/>
      <c r="F558" s="132"/>
      <c r="AB558" s="110"/>
    </row>
    <row r="559" spans="2:28" s="80" customFormat="1">
      <c r="B559" s="141"/>
      <c r="E559" s="151"/>
      <c r="F559" s="132"/>
      <c r="AB559" s="110"/>
    </row>
    <row r="560" spans="2:28" s="80" customFormat="1">
      <c r="B560" s="141"/>
      <c r="E560" s="151"/>
      <c r="F560" s="132"/>
      <c r="AB560" s="110"/>
    </row>
    <row r="561" spans="2:28" s="80" customFormat="1">
      <c r="B561" s="141"/>
      <c r="E561" s="151"/>
      <c r="F561" s="132"/>
      <c r="AB561" s="110"/>
    </row>
    <row r="562" spans="2:28" s="80" customFormat="1">
      <c r="B562" s="141"/>
      <c r="E562" s="151"/>
      <c r="F562" s="132"/>
      <c r="AB562" s="110"/>
    </row>
    <row r="563" spans="2:28" s="80" customFormat="1">
      <c r="B563" s="141"/>
      <c r="E563" s="151"/>
      <c r="F563" s="132"/>
      <c r="AB563" s="110"/>
    </row>
    <row r="564" spans="2:28" s="80" customFormat="1">
      <c r="B564" s="141"/>
      <c r="E564" s="151"/>
      <c r="F564" s="132"/>
      <c r="AB564" s="110"/>
    </row>
    <row r="565" spans="2:28" s="80" customFormat="1">
      <c r="B565" s="141"/>
      <c r="E565" s="151"/>
      <c r="F565" s="132"/>
      <c r="AB565" s="110"/>
    </row>
    <row r="566" spans="2:28" s="80" customFormat="1">
      <c r="B566" s="141"/>
      <c r="E566" s="151"/>
      <c r="F566" s="132"/>
      <c r="AB566" s="110"/>
    </row>
    <row r="567" spans="2:28" s="80" customFormat="1">
      <c r="B567" s="141"/>
      <c r="E567" s="151"/>
      <c r="F567" s="132"/>
      <c r="AB567" s="110"/>
    </row>
    <row r="568" spans="2:28" s="80" customFormat="1">
      <c r="B568" s="141"/>
      <c r="E568" s="151"/>
      <c r="F568" s="132"/>
      <c r="AB568" s="110"/>
    </row>
    <row r="569" spans="2:28" s="80" customFormat="1">
      <c r="B569" s="141"/>
      <c r="E569" s="151"/>
      <c r="F569" s="132"/>
      <c r="AB569" s="110"/>
    </row>
    <row r="570" spans="2:28" s="80" customFormat="1">
      <c r="B570" s="141"/>
      <c r="E570" s="151"/>
      <c r="F570" s="132"/>
      <c r="AB570" s="110"/>
    </row>
    <row r="571" spans="2:28" s="80" customFormat="1">
      <c r="B571" s="141"/>
      <c r="E571" s="151"/>
      <c r="F571" s="132"/>
      <c r="AB571" s="110"/>
    </row>
    <row r="572" spans="2:28" s="80" customFormat="1">
      <c r="B572" s="141"/>
      <c r="E572" s="151"/>
      <c r="F572" s="132"/>
      <c r="AB572" s="110"/>
    </row>
    <row r="573" spans="2:28" s="80" customFormat="1">
      <c r="B573" s="141"/>
      <c r="E573" s="151"/>
      <c r="F573" s="132"/>
      <c r="AB573" s="110"/>
    </row>
    <row r="574" spans="2:28" s="80" customFormat="1">
      <c r="B574" s="141"/>
      <c r="E574" s="151"/>
      <c r="F574" s="132"/>
      <c r="AB574" s="110"/>
    </row>
    <row r="575" spans="2:28" s="80" customFormat="1">
      <c r="B575" s="141"/>
      <c r="E575" s="151"/>
      <c r="F575" s="132"/>
      <c r="AB575" s="110"/>
    </row>
    <row r="576" spans="2:28" s="80" customFormat="1">
      <c r="B576" s="141"/>
      <c r="E576" s="151"/>
      <c r="F576" s="132"/>
      <c r="AB576" s="110"/>
    </row>
    <row r="577" spans="2:28" s="80" customFormat="1">
      <c r="B577" s="141"/>
      <c r="E577" s="151"/>
      <c r="F577" s="132"/>
      <c r="AB577" s="110"/>
    </row>
    <row r="578" spans="2:28" s="80" customFormat="1">
      <c r="B578" s="141"/>
      <c r="E578" s="151"/>
      <c r="F578" s="132"/>
      <c r="AB578" s="110"/>
    </row>
    <row r="579" spans="2:28" s="80" customFormat="1">
      <c r="B579" s="141"/>
      <c r="E579" s="151"/>
      <c r="F579" s="132"/>
      <c r="AB579" s="110"/>
    </row>
    <row r="580" spans="2:28" s="80" customFormat="1">
      <c r="B580" s="141"/>
      <c r="E580" s="151"/>
      <c r="F580" s="132"/>
      <c r="AB580" s="110"/>
    </row>
    <row r="581" spans="2:28" s="80" customFormat="1">
      <c r="B581" s="141"/>
      <c r="E581" s="151"/>
      <c r="F581" s="132"/>
      <c r="AB581" s="110"/>
    </row>
    <row r="582" spans="2:28" s="80" customFormat="1">
      <c r="B582" s="141"/>
      <c r="E582" s="151"/>
      <c r="F582" s="132"/>
      <c r="AB582" s="110"/>
    </row>
    <row r="583" spans="2:28" s="80" customFormat="1">
      <c r="B583" s="141"/>
      <c r="E583" s="151"/>
      <c r="F583" s="132"/>
      <c r="AB583" s="110"/>
    </row>
    <row r="584" spans="2:28" s="80" customFormat="1">
      <c r="B584" s="141"/>
      <c r="E584" s="151"/>
      <c r="F584" s="132"/>
      <c r="AB584" s="110"/>
    </row>
    <row r="585" spans="2:28" s="80" customFormat="1">
      <c r="B585" s="141"/>
      <c r="E585" s="151"/>
      <c r="F585" s="132"/>
      <c r="AB585" s="110"/>
    </row>
    <row r="586" spans="2:28" s="80" customFormat="1">
      <c r="B586" s="141"/>
      <c r="E586" s="151"/>
      <c r="F586" s="132"/>
      <c r="AB586" s="110"/>
    </row>
    <row r="587" spans="2:28" s="80" customFormat="1">
      <c r="B587" s="141"/>
      <c r="E587" s="151"/>
      <c r="F587" s="132"/>
      <c r="AB587" s="110"/>
    </row>
    <row r="588" spans="2:28" s="80" customFormat="1">
      <c r="B588" s="141"/>
      <c r="E588" s="151"/>
      <c r="F588" s="132"/>
      <c r="AB588" s="110"/>
    </row>
    <row r="589" spans="2:28" s="80" customFormat="1">
      <c r="B589" s="141"/>
      <c r="E589" s="151"/>
      <c r="F589" s="132"/>
      <c r="AB589" s="110"/>
    </row>
    <row r="590" spans="2:28" s="80" customFormat="1">
      <c r="B590" s="141"/>
      <c r="E590" s="151"/>
      <c r="F590" s="132"/>
      <c r="AB590" s="110"/>
    </row>
    <row r="591" spans="2:28" s="80" customFormat="1">
      <c r="B591" s="141"/>
      <c r="E591" s="151"/>
      <c r="F591" s="132"/>
      <c r="AB591" s="110"/>
    </row>
    <row r="592" spans="2:28" s="80" customFormat="1">
      <c r="B592" s="141"/>
      <c r="E592" s="151"/>
      <c r="F592" s="132"/>
      <c r="AB592" s="110"/>
    </row>
    <row r="593" spans="2:28" s="80" customFormat="1">
      <c r="B593" s="141"/>
      <c r="E593" s="151"/>
      <c r="F593" s="132"/>
      <c r="AB593" s="110"/>
    </row>
    <row r="594" spans="2:28" s="80" customFormat="1">
      <c r="B594" s="141"/>
      <c r="E594" s="151"/>
      <c r="F594" s="132"/>
      <c r="AB594" s="110"/>
    </row>
    <row r="595" spans="2:28" s="80" customFormat="1">
      <c r="B595" s="141"/>
      <c r="E595" s="151"/>
      <c r="F595" s="132"/>
      <c r="AB595" s="110"/>
    </row>
    <row r="596" spans="2:28" s="80" customFormat="1">
      <c r="B596" s="141"/>
      <c r="E596" s="151"/>
      <c r="F596" s="132"/>
      <c r="AB596" s="110"/>
    </row>
    <row r="597" spans="2:28" s="80" customFormat="1">
      <c r="B597" s="141"/>
      <c r="E597" s="151"/>
      <c r="F597" s="132"/>
      <c r="AB597" s="110"/>
    </row>
    <row r="598" spans="2:28" s="80" customFormat="1">
      <c r="B598" s="141"/>
      <c r="E598" s="151"/>
      <c r="F598" s="132"/>
      <c r="AB598" s="110"/>
    </row>
    <row r="599" spans="2:28" s="80" customFormat="1">
      <c r="B599" s="141"/>
      <c r="E599" s="151"/>
      <c r="F599" s="132"/>
      <c r="AB599" s="110"/>
    </row>
    <row r="600" spans="2:28" s="80" customFormat="1">
      <c r="B600" s="141"/>
      <c r="E600" s="151"/>
      <c r="F600" s="132"/>
      <c r="AB600" s="110"/>
    </row>
    <row r="601" spans="2:28" s="80" customFormat="1">
      <c r="B601" s="141"/>
      <c r="E601" s="151"/>
      <c r="F601" s="132"/>
      <c r="AB601" s="110"/>
    </row>
    <row r="602" spans="2:28" s="80" customFormat="1">
      <c r="B602" s="141"/>
      <c r="E602" s="151"/>
      <c r="F602" s="132"/>
      <c r="AB602" s="110"/>
    </row>
    <row r="603" spans="2:28" s="80" customFormat="1">
      <c r="B603" s="141"/>
      <c r="E603" s="151"/>
      <c r="F603" s="132"/>
      <c r="AB603" s="110"/>
    </row>
    <row r="604" spans="2:28" s="80" customFormat="1">
      <c r="B604" s="141"/>
      <c r="E604" s="151"/>
      <c r="F604" s="132"/>
      <c r="AB604" s="110"/>
    </row>
    <row r="605" spans="2:28" s="80" customFormat="1">
      <c r="B605" s="141"/>
      <c r="E605" s="151"/>
      <c r="F605" s="132"/>
      <c r="AB605" s="110"/>
    </row>
    <row r="606" spans="2:28" s="80" customFormat="1">
      <c r="B606" s="141"/>
      <c r="E606" s="151"/>
      <c r="F606" s="132"/>
      <c r="AB606" s="110"/>
    </row>
    <row r="607" spans="2:28" s="80" customFormat="1">
      <c r="B607" s="141"/>
      <c r="E607" s="151"/>
      <c r="F607" s="132"/>
      <c r="AB607" s="110"/>
    </row>
    <row r="608" spans="2:28" s="80" customFormat="1">
      <c r="B608" s="141"/>
      <c r="E608" s="151"/>
      <c r="F608" s="132"/>
      <c r="AB608" s="110"/>
    </row>
    <row r="609" spans="2:28" s="80" customFormat="1">
      <c r="B609" s="141"/>
      <c r="E609" s="151"/>
      <c r="F609" s="132"/>
      <c r="AB609" s="110"/>
    </row>
    <row r="610" spans="2:28" s="80" customFormat="1">
      <c r="B610" s="141"/>
      <c r="E610" s="151"/>
      <c r="F610" s="132"/>
      <c r="AB610" s="110"/>
    </row>
    <row r="611" spans="2:28" s="80" customFormat="1">
      <c r="B611" s="141"/>
      <c r="E611" s="151"/>
      <c r="F611" s="132"/>
      <c r="AB611" s="110"/>
    </row>
    <row r="612" spans="2:28" s="80" customFormat="1">
      <c r="B612" s="141"/>
      <c r="E612" s="151"/>
      <c r="F612" s="132"/>
      <c r="AB612" s="110"/>
    </row>
    <row r="613" spans="2:28" s="80" customFormat="1">
      <c r="B613" s="141"/>
      <c r="E613" s="151"/>
      <c r="F613" s="132"/>
      <c r="AB613" s="110"/>
    </row>
    <row r="614" spans="2:28" s="80" customFormat="1">
      <c r="B614" s="141"/>
      <c r="E614" s="151"/>
      <c r="F614" s="132"/>
      <c r="AB614" s="110"/>
    </row>
    <row r="615" spans="2:28" s="80" customFormat="1">
      <c r="B615" s="141"/>
      <c r="E615" s="151"/>
      <c r="F615" s="132"/>
      <c r="AB615" s="110"/>
    </row>
    <row r="616" spans="2:28" s="80" customFormat="1">
      <c r="B616" s="141"/>
      <c r="E616" s="151"/>
      <c r="F616" s="132"/>
      <c r="AB616" s="110"/>
    </row>
    <row r="617" spans="2:28" s="80" customFormat="1">
      <c r="B617" s="141"/>
      <c r="E617" s="151"/>
      <c r="F617" s="132"/>
      <c r="AB617" s="110"/>
    </row>
    <row r="618" spans="2:28" s="80" customFormat="1">
      <c r="B618" s="141"/>
      <c r="E618" s="151"/>
      <c r="F618" s="132"/>
      <c r="AB618" s="110"/>
    </row>
    <row r="619" spans="2:28" s="80" customFormat="1">
      <c r="B619" s="141"/>
      <c r="E619" s="151"/>
      <c r="F619" s="132"/>
      <c r="AB619" s="110"/>
    </row>
    <row r="620" spans="2:28" s="80" customFormat="1">
      <c r="B620" s="141"/>
      <c r="E620" s="151"/>
      <c r="F620" s="132"/>
      <c r="AB620" s="110"/>
    </row>
    <row r="621" spans="2:28" s="80" customFormat="1">
      <c r="B621" s="141"/>
      <c r="E621" s="151"/>
      <c r="F621" s="132"/>
      <c r="AB621" s="110"/>
    </row>
    <row r="622" spans="2:28" s="80" customFormat="1">
      <c r="B622" s="141"/>
      <c r="E622" s="151"/>
      <c r="F622" s="132"/>
      <c r="AB622" s="110"/>
    </row>
    <row r="623" spans="2:28" s="80" customFormat="1">
      <c r="B623" s="141"/>
      <c r="E623" s="151"/>
      <c r="F623" s="132"/>
      <c r="AB623" s="110"/>
    </row>
    <row r="624" spans="2:28" s="80" customFormat="1">
      <c r="B624" s="141"/>
      <c r="E624" s="151"/>
      <c r="F624" s="132"/>
      <c r="AB624" s="110"/>
    </row>
    <row r="625" spans="2:28" s="80" customFormat="1">
      <c r="B625" s="141"/>
      <c r="E625" s="151"/>
      <c r="F625" s="132"/>
      <c r="AB625" s="110"/>
    </row>
    <row r="626" spans="2:28" s="80" customFormat="1">
      <c r="B626" s="141"/>
      <c r="E626" s="151"/>
      <c r="F626" s="132"/>
      <c r="AB626" s="110"/>
    </row>
    <row r="627" spans="2:28" s="80" customFormat="1">
      <c r="B627" s="141"/>
      <c r="E627" s="151"/>
      <c r="F627" s="132"/>
      <c r="AB627" s="110"/>
    </row>
    <row r="628" spans="2:28" s="80" customFormat="1">
      <c r="B628" s="141"/>
      <c r="E628" s="151"/>
      <c r="F628" s="132"/>
      <c r="AB628" s="110"/>
    </row>
    <row r="629" spans="2:28" s="80" customFormat="1">
      <c r="B629" s="141"/>
      <c r="E629" s="151"/>
      <c r="F629" s="132"/>
      <c r="AB629" s="110"/>
    </row>
    <row r="630" spans="2:28" s="80" customFormat="1">
      <c r="B630" s="141"/>
      <c r="E630" s="151"/>
      <c r="F630" s="132"/>
      <c r="AB630" s="110"/>
    </row>
    <row r="631" spans="2:28" s="80" customFormat="1">
      <c r="B631" s="141"/>
      <c r="E631" s="151"/>
      <c r="F631" s="132"/>
      <c r="AB631" s="110"/>
    </row>
    <row r="632" spans="2:28" s="80" customFormat="1">
      <c r="B632" s="141"/>
      <c r="E632" s="151"/>
      <c r="F632" s="132"/>
      <c r="AB632" s="110"/>
    </row>
    <row r="633" spans="2:28" s="80" customFormat="1">
      <c r="B633" s="141"/>
      <c r="E633" s="151"/>
      <c r="F633" s="132"/>
      <c r="AB633" s="110"/>
    </row>
    <row r="634" spans="2:28" s="80" customFormat="1">
      <c r="B634" s="141"/>
      <c r="E634" s="151"/>
      <c r="F634" s="132"/>
      <c r="AB634" s="110"/>
    </row>
    <row r="635" spans="2:28" s="80" customFormat="1">
      <c r="B635" s="141"/>
      <c r="E635" s="151"/>
      <c r="F635" s="132"/>
      <c r="AB635" s="110"/>
    </row>
    <row r="636" spans="2:28" s="80" customFormat="1">
      <c r="B636" s="141"/>
      <c r="E636" s="151"/>
      <c r="F636" s="132"/>
      <c r="AB636" s="110"/>
    </row>
    <row r="637" spans="2:28" s="80" customFormat="1">
      <c r="B637" s="141"/>
      <c r="E637" s="151"/>
      <c r="F637" s="132"/>
      <c r="AB637" s="110"/>
    </row>
    <row r="638" spans="2:28" s="80" customFormat="1">
      <c r="B638" s="141"/>
      <c r="E638" s="151"/>
      <c r="F638" s="132"/>
      <c r="AB638" s="110"/>
    </row>
    <row r="639" spans="2:28" s="80" customFormat="1">
      <c r="B639" s="141"/>
      <c r="E639" s="151"/>
      <c r="F639" s="132"/>
      <c r="AB639" s="110"/>
    </row>
    <row r="640" spans="2:28" s="80" customFormat="1">
      <c r="B640" s="141"/>
      <c r="E640" s="151"/>
      <c r="F640" s="132"/>
      <c r="AB640" s="110"/>
    </row>
    <row r="641" spans="2:28" s="80" customFormat="1">
      <c r="B641" s="141"/>
      <c r="E641" s="151"/>
      <c r="F641" s="132"/>
      <c r="AB641" s="110"/>
    </row>
    <row r="642" spans="2:28" s="80" customFormat="1">
      <c r="B642" s="141"/>
      <c r="E642" s="151"/>
      <c r="F642" s="132"/>
      <c r="AB642" s="110"/>
    </row>
    <row r="643" spans="2:28" s="80" customFormat="1">
      <c r="B643" s="141"/>
      <c r="E643" s="151"/>
      <c r="F643" s="132"/>
      <c r="AB643" s="110"/>
    </row>
    <row r="644" spans="2:28" s="80" customFormat="1">
      <c r="B644" s="141"/>
      <c r="E644" s="151"/>
      <c r="F644" s="132"/>
      <c r="AB644" s="110"/>
    </row>
    <row r="645" spans="2:28" s="80" customFormat="1">
      <c r="B645" s="141"/>
      <c r="E645" s="151"/>
      <c r="F645" s="132"/>
      <c r="AB645" s="110"/>
    </row>
    <row r="646" spans="2:28" s="80" customFormat="1">
      <c r="B646" s="141"/>
      <c r="E646" s="151"/>
      <c r="F646" s="132"/>
      <c r="AB646" s="110"/>
    </row>
    <row r="647" spans="2:28" s="80" customFormat="1">
      <c r="B647" s="141"/>
      <c r="E647" s="151"/>
      <c r="F647" s="132"/>
      <c r="AB647" s="110"/>
    </row>
    <row r="648" spans="2:28" s="80" customFormat="1">
      <c r="B648" s="141"/>
      <c r="E648" s="151"/>
      <c r="F648" s="132"/>
      <c r="AB648" s="110"/>
    </row>
    <row r="649" spans="2:28" s="80" customFormat="1">
      <c r="B649" s="141"/>
      <c r="E649" s="151"/>
      <c r="F649" s="132"/>
      <c r="AB649" s="110"/>
    </row>
    <row r="650" spans="2:28" s="80" customFormat="1">
      <c r="B650" s="141"/>
      <c r="E650" s="151"/>
      <c r="F650" s="132"/>
      <c r="AB650" s="110"/>
    </row>
    <row r="651" spans="2:28" s="80" customFormat="1">
      <c r="B651" s="141"/>
      <c r="E651" s="151"/>
      <c r="F651" s="132"/>
      <c r="AB651" s="110"/>
    </row>
    <row r="652" spans="2:28" s="80" customFormat="1">
      <c r="B652" s="141"/>
      <c r="E652" s="151"/>
      <c r="F652" s="132"/>
      <c r="AB652" s="110"/>
    </row>
    <row r="653" spans="2:28" s="80" customFormat="1">
      <c r="B653" s="141"/>
      <c r="E653" s="151"/>
      <c r="F653" s="132"/>
      <c r="AB653" s="110"/>
    </row>
    <row r="654" spans="2:28" s="80" customFormat="1">
      <c r="B654" s="141"/>
      <c r="E654" s="151"/>
      <c r="F654" s="132"/>
      <c r="AB654" s="110"/>
    </row>
    <row r="655" spans="2:28" s="80" customFormat="1">
      <c r="B655" s="141"/>
      <c r="E655" s="151"/>
      <c r="F655" s="132"/>
      <c r="AB655" s="110"/>
    </row>
    <row r="656" spans="2:28" s="80" customFormat="1">
      <c r="B656" s="141"/>
      <c r="E656" s="151"/>
      <c r="F656" s="132"/>
      <c r="AB656" s="110"/>
    </row>
    <row r="657" spans="2:28" s="80" customFormat="1">
      <c r="B657" s="141"/>
      <c r="E657" s="151"/>
      <c r="F657" s="132"/>
      <c r="AB657" s="110"/>
    </row>
    <row r="658" spans="2:28" s="80" customFormat="1">
      <c r="B658" s="141"/>
      <c r="E658" s="151"/>
      <c r="F658" s="132"/>
      <c r="AB658" s="110"/>
    </row>
    <row r="659" spans="2:28" s="80" customFormat="1">
      <c r="B659" s="141"/>
      <c r="E659" s="151"/>
      <c r="F659" s="132"/>
      <c r="AB659" s="110"/>
    </row>
    <row r="660" spans="2:28" s="80" customFormat="1">
      <c r="B660" s="141"/>
      <c r="E660" s="151"/>
      <c r="F660" s="132"/>
      <c r="AB660" s="110"/>
    </row>
    <row r="661" spans="2:28" s="80" customFormat="1">
      <c r="B661" s="141"/>
      <c r="E661" s="151"/>
      <c r="F661" s="132"/>
      <c r="AB661" s="110"/>
    </row>
    <row r="662" spans="2:28" s="80" customFormat="1">
      <c r="B662" s="141"/>
      <c r="E662" s="151"/>
      <c r="F662" s="132"/>
      <c r="AB662" s="110"/>
    </row>
    <row r="663" spans="2:28" s="80" customFormat="1">
      <c r="B663" s="141"/>
      <c r="E663" s="151"/>
      <c r="F663" s="132"/>
      <c r="AB663" s="110"/>
    </row>
    <row r="664" spans="2:28" s="80" customFormat="1">
      <c r="B664" s="141"/>
      <c r="E664" s="151"/>
      <c r="F664" s="132"/>
      <c r="AB664" s="110"/>
    </row>
    <row r="665" spans="2:28" s="80" customFormat="1">
      <c r="B665" s="141"/>
      <c r="E665" s="151"/>
      <c r="F665" s="132"/>
      <c r="AB665" s="110"/>
    </row>
    <row r="666" spans="2:28" s="80" customFormat="1">
      <c r="B666" s="141"/>
      <c r="E666" s="151"/>
      <c r="F666" s="132"/>
      <c r="AB666" s="110"/>
    </row>
    <row r="667" spans="2:28" s="80" customFormat="1">
      <c r="B667" s="141"/>
      <c r="E667" s="151"/>
      <c r="F667" s="132"/>
      <c r="AB667" s="110"/>
    </row>
    <row r="668" spans="2:28" s="80" customFormat="1">
      <c r="B668" s="141"/>
      <c r="E668" s="151"/>
      <c r="F668" s="132"/>
      <c r="AB668" s="110"/>
    </row>
    <row r="669" spans="2:28" s="80" customFormat="1">
      <c r="B669" s="141"/>
      <c r="E669" s="151"/>
      <c r="F669" s="132"/>
      <c r="AB669" s="110"/>
    </row>
    <row r="670" spans="2:28" s="80" customFormat="1">
      <c r="B670" s="141"/>
      <c r="E670" s="151"/>
      <c r="F670" s="132"/>
      <c r="AB670" s="110"/>
    </row>
    <row r="671" spans="2:28" s="80" customFormat="1">
      <c r="B671" s="141"/>
      <c r="E671" s="151"/>
      <c r="F671" s="132"/>
      <c r="AB671" s="110"/>
    </row>
    <row r="672" spans="2:28" s="80" customFormat="1">
      <c r="B672" s="141"/>
      <c r="E672" s="151"/>
      <c r="F672" s="132"/>
      <c r="AB672" s="110"/>
    </row>
    <row r="673" spans="2:28" s="80" customFormat="1">
      <c r="B673" s="141"/>
      <c r="E673" s="151"/>
      <c r="F673" s="132"/>
      <c r="AB673" s="110"/>
    </row>
    <row r="674" spans="2:28" s="80" customFormat="1">
      <c r="B674" s="141"/>
      <c r="E674" s="151"/>
      <c r="F674" s="132"/>
      <c r="AB674" s="110"/>
    </row>
    <row r="675" spans="2:28" s="80" customFormat="1">
      <c r="B675" s="141"/>
      <c r="E675" s="151"/>
      <c r="F675" s="132"/>
      <c r="AB675" s="110"/>
    </row>
    <row r="676" spans="2:28" s="80" customFormat="1">
      <c r="B676" s="141"/>
      <c r="E676" s="151"/>
      <c r="F676" s="132"/>
      <c r="AB676" s="110"/>
    </row>
    <row r="677" spans="2:28" s="80" customFormat="1">
      <c r="B677" s="141"/>
      <c r="E677" s="151"/>
      <c r="F677" s="132"/>
      <c r="AB677" s="110"/>
    </row>
    <row r="678" spans="2:28" s="80" customFormat="1">
      <c r="B678" s="141"/>
      <c r="E678" s="151"/>
      <c r="F678" s="132"/>
      <c r="AB678" s="110"/>
    </row>
    <row r="679" spans="2:28" s="80" customFormat="1">
      <c r="B679" s="141"/>
      <c r="E679" s="151"/>
      <c r="F679" s="132"/>
      <c r="AB679" s="110"/>
    </row>
    <row r="680" spans="2:28" s="80" customFormat="1">
      <c r="B680" s="141"/>
      <c r="E680" s="151"/>
      <c r="F680" s="132"/>
      <c r="AB680" s="110"/>
    </row>
    <row r="681" spans="2:28" s="80" customFormat="1">
      <c r="B681" s="141"/>
      <c r="E681" s="151"/>
      <c r="F681" s="132"/>
      <c r="AB681" s="110"/>
    </row>
    <row r="682" spans="2:28" s="80" customFormat="1">
      <c r="B682" s="141"/>
      <c r="E682" s="151"/>
      <c r="F682" s="132"/>
      <c r="AB682" s="110"/>
    </row>
    <row r="683" spans="2:28" s="80" customFormat="1">
      <c r="B683" s="141"/>
      <c r="E683" s="151"/>
      <c r="F683" s="132"/>
      <c r="AB683" s="110"/>
    </row>
    <row r="684" spans="2:28" s="80" customFormat="1">
      <c r="B684" s="141"/>
      <c r="E684" s="151"/>
      <c r="F684" s="132"/>
      <c r="AB684" s="110"/>
    </row>
    <row r="685" spans="2:28" s="80" customFormat="1">
      <c r="B685" s="141"/>
      <c r="E685" s="151"/>
      <c r="F685" s="132"/>
      <c r="AB685" s="110"/>
    </row>
    <row r="686" spans="2:28" s="80" customFormat="1">
      <c r="B686" s="141"/>
      <c r="E686" s="151"/>
      <c r="F686" s="132"/>
      <c r="AB686" s="110"/>
    </row>
    <row r="687" spans="2:28" s="80" customFormat="1">
      <c r="B687" s="141"/>
      <c r="E687" s="151"/>
      <c r="F687" s="132"/>
      <c r="AB687" s="110"/>
    </row>
    <row r="688" spans="2:28" s="80" customFormat="1">
      <c r="B688" s="141"/>
      <c r="E688" s="151"/>
      <c r="F688" s="132"/>
      <c r="AB688" s="110"/>
    </row>
    <row r="689" spans="2:28" s="80" customFormat="1">
      <c r="B689" s="141"/>
      <c r="E689" s="151"/>
      <c r="F689" s="132"/>
      <c r="AB689" s="110"/>
    </row>
    <row r="690" spans="2:28" s="80" customFormat="1">
      <c r="B690" s="141"/>
      <c r="E690" s="151"/>
      <c r="F690" s="132"/>
      <c r="AB690" s="110"/>
    </row>
    <row r="691" spans="2:28" s="80" customFormat="1">
      <c r="B691" s="141"/>
      <c r="E691" s="151"/>
      <c r="F691" s="132"/>
      <c r="AB691" s="110"/>
    </row>
    <row r="692" spans="2:28" s="80" customFormat="1">
      <c r="B692" s="141"/>
      <c r="E692" s="151"/>
      <c r="F692" s="132"/>
      <c r="AB692" s="110"/>
    </row>
    <row r="693" spans="2:28" s="80" customFormat="1">
      <c r="B693" s="141"/>
      <c r="E693" s="151"/>
      <c r="F693" s="132"/>
      <c r="AB693" s="110"/>
    </row>
    <row r="694" spans="2:28" s="80" customFormat="1">
      <c r="B694" s="141"/>
      <c r="E694" s="151"/>
      <c r="F694" s="132"/>
      <c r="AB694" s="110"/>
    </row>
    <row r="695" spans="2:28" s="80" customFormat="1">
      <c r="B695" s="141"/>
      <c r="E695" s="151"/>
      <c r="F695" s="132"/>
      <c r="AB695" s="110"/>
    </row>
    <row r="696" spans="2:28" s="80" customFormat="1">
      <c r="B696" s="141"/>
      <c r="E696" s="151"/>
      <c r="F696" s="132"/>
      <c r="AB696" s="110"/>
    </row>
    <row r="697" spans="2:28" s="80" customFormat="1">
      <c r="B697" s="141"/>
      <c r="E697" s="151"/>
      <c r="F697" s="132"/>
      <c r="AB697" s="110"/>
    </row>
    <row r="698" spans="2:28" s="80" customFormat="1">
      <c r="B698" s="141"/>
      <c r="E698" s="151"/>
      <c r="F698" s="132"/>
      <c r="AB698" s="110"/>
    </row>
    <row r="699" spans="2:28" s="80" customFormat="1">
      <c r="B699" s="141"/>
      <c r="E699" s="151"/>
      <c r="F699" s="132"/>
      <c r="AB699" s="110"/>
    </row>
    <row r="700" spans="2:28" s="80" customFormat="1">
      <c r="B700" s="141"/>
      <c r="E700" s="151"/>
      <c r="F700" s="132"/>
      <c r="AB700" s="110"/>
    </row>
    <row r="701" spans="2:28" s="80" customFormat="1">
      <c r="B701" s="141"/>
      <c r="E701" s="151"/>
      <c r="F701" s="132"/>
      <c r="AB701" s="110"/>
    </row>
    <row r="702" spans="2:28" s="80" customFormat="1">
      <c r="B702" s="141"/>
      <c r="E702" s="151"/>
      <c r="F702" s="132"/>
      <c r="AB702" s="110"/>
    </row>
    <row r="703" spans="2:28" s="80" customFormat="1">
      <c r="B703" s="141"/>
      <c r="E703" s="151"/>
      <c r="F703" s="132"/>
      <c r="AB703" s="110"/>
    </row>
    <row r="704" spans="2:28" s="80" customFormat="1">
      <c r="B704" s="141"/>
      <c r="E704" s="151"/>
      <c r="F704" s="132"/>
      <c r="AB704" s="110"/>
    </row>
    <row r="705" spans="2:28" s="80" customFormat="1">
      <c r="B705" s="141"/>
      <c r="E705" s="151"/>
      <c r="F705" s="132"/>
      <c r="AB705" s="110"/>
    </row>
    <row r="706" spans="2:28" s="80" customFormat="1">
      <c r="B706" s="141"/>
      <c r="E706" s="151"/>
      <c r="F706" s="132"/>
      <c r="AB706" s="110"/>
    </row>
    <row r="707" spans="2:28" s="80" customFormat="1">
      <c r="B707" s="141"/>
      <c r="E707" s="151"/>
      <c r="F707" s="132"/>
      <c r="AB707" s="110"/>
    </row>
    <row r="708" spans="2:28" s="80" customFormat="1">
      <c r="B708" s="141"/>
      <c r="E708" s="151"/>
      <c r="F708" s="132"/>
      <c r="AB708" s="110"/>
    </row>
    <row r="709" spans="2:28" s="80" customFormat="1">
      <c r="B709" s="141"/>
      <c r="E709" s="151"/>
      <c r="F709" s="132"/>
      <c r="AB709" s="110"/>
    </row>
    <row r="710" spans="2:28" s="80" customFormat="1">
      <c r="B710" s="141"/>
      <c r="E710" s="151"/>
      <c r="F710" s="132"/>
      <c r="AB710" s="110"/>
    </row>
    <row r="711" spans="2:28" s="80" customFormat="1">
      <c r="B711" s="141"/>
      <c r="E711" s="151"/>
      <c r="F711" s="132"/>
      <c r="AB711" s="110"/>
    </row>
    <row r="712" spans="2:28" s="80" customFormat="1">
      <c r="B712" s="141"/>
      <c r="E712" s="151"/>
      <c r="F712" s="132"/>
      <c r="AB712" s="110"/>
    </row>
    <row r="713" spans="2:28" s="80" customFormat="1">
      <c r="B713" s="141"/>
      <c r="E713" s="151"/>
      <c r="F713" s="132"/>
      <c r="AB713" s="110"/>
    </row>
    <row r="714" spans="2:28" s="80" customFormat="1">
      <c r="B714" s="141"/>
      <c r="E714" s="151"/>
      <c r="F714" s="132"/>
      <c r="AB714" s="110"/>
    </row>
    <row r="715" spans="2:28" s="80" customFormat="1">
      <c r="B715" s="141"/>
      <c r="E715" s="151"/>
      <c r="F715" s="132"/>
      <c r="AB715" s="110"/>
    </row>
    <row r="716" spans="2:28" s="80" customFormat="1">
      <c r="B716" s="141"/>
      <c r="E716" s="151"/>
      <c r="F716" s="132"/>
      <c r="AB716" s="110"/>
    </row>
    <row r="717" spans="2:28" s="80" customFormat="1">
      <c r="B717" s="141"/>
      <c r="E717" s="151"/>
      <c r="F717" s="132"/>
      <c r="AB717" s="110"/>
    </row>
    <row r="718" spans="2:28" s="80" customFormat="1">
      <c r="B718" s="141"/>
      <c r="E718" s="151"/>
      <c r="F718" s="132"/>
      <c r="AB718" s="110"/>
    </row>
    <row r="719" spans="2:28" s="80" customFormat="1">
      <c r="B719" s="141"/>
      <c r="E719" s="151"/>
      <c r="F719" s="132"/>
      <c r="AB719" s="110"/>
    </row>
    <row r="720" spans="2:28" s="80" customFormat="1">
      <c r="B720" s="141"/>
      <c r="E720" s="151"/>
      <c r="F720" s="132"/>
      <c r="AB720" s="110"/>
    </row>
    <row r="721" spans="2:28" s="80" customFormat="1">
      <c r="B721" s="141"/>
      <c r="E721" s="151"/>
      <c r="F721" s="132"/>
      <c r="AB721" s="110"/>
    </row>
    <row r="722" spans="2:28" s="80" customFormat="1">
      <c r="B722" s="141"/>
      <c r="E722" s="151"/>
      <c r="F722" s="132"/>
      <c r="AB722" s="110"/>
    </row>
    <row r="723" spans="2:28" s="80" customFormat="1">
      <c r="B723" s="141"/>
      <c r="E723" s="151"/>
      <c r="F723" s="132"/>
      <c r="AB723" s="110"/>
    </row>
    <row r="724" spans="2:28" s="80" customFormat="1">
      <c r="B724" s="141"/>
      <c r="E724" s="151"/>
      <c r="F724" s="132"/>
      <c r="AB724" s="110"/>
    </row>
    <row r="725" spans="2:28" s="80" customFormat="1">
      <c r="B725" s="141"/>
      <c r="E725" s="151"/>
      <c r="F725" s="132"/>
      <c r="AB725" s="110"/>
    </row>
    <row r="726" spans="2:28" s="80" customFormat="1">
      <c r="B726" s="141"/>
      <c r="E726" s="151"/>
      <c r="F726" s="132"/>
      <c r="AB726" s="110"/>
    </row>
    <row r="727" spans="2:28" s="80" customFormat="1">
      <c r="B727" s="141"/>
      <c r="E727" s="151"/>
      <c r="F727" s="132"/>
      <c r="AB727" s="110"/>
    </row>
    <row r="728" spans="2:28" s="80" customFormat="1">
      <c r="B728" s="141"/>
      <c r="E728" s="151"/>
      <c r="F728" s="132"/>
      <c r="AB728" s="110"/>
    </row>
    <row r="729" spans="2:28" s="80" customFormat="1">
      <c r="B729" s="141"/>
      <c r="E729" s="151"/>
      <c r="F729" s="132"/>
      <c r="AB729" s="110"/>
    </row>
    <row r="730" spans="2:28" s="80" customFormat="1">
      <c r="B730" s="141"/>
      <c r="E730" s="151"/>
      <c r="F730" s="132"/>
      <c r="AB730" s="110"/>
    </row>
    <row r="731" spans="2:28" s="80" customFormat="1">
      <c r="B731" s="141"/>
      <c r="E731" s="151"/>
      <c r="F731" s="132"/>
      <c r="AB731" s="110"/>
    </row>
    <row r="732" spans="2:28" s="80" customFormat="1">
      <c r="B732" s="141"/>
      <c r="E732" s="151"/>
      <c r="F732" s="132"/>
      <c r="AB732" s="110"/>
    </row>
    <row r="733" spans="2:28" s="80" customFormat="1">
      <c r="B733" s="141"/>
      <c r="E733" s="151"/>
      <c r="F733" s="132"/>
      <c r="AB733" s="110"/>
    </row>
    <row r="734" spans="2:28" s="80" customFormat="1">
      <c r="B734" s="141"/>
      <c r="E734" s="151"/>
      <c r="F734" s="132"/>
      <c r="AB734" s="110"/>
    </row>
    <row r="735" spans="2:28" s="80" customFormat="1">
      <c r="B735" s="141"/>
      <c r="E735" s="151"/>
      <c r="F735" s="132"/>
      <c r="AB735" s="110"/>
    </row>
    <row r="736" spans="2:28" s="80" customFormat="1">
      <c r="B736" s="141"/>
      <c r="E736" s="151"/>
      <c r="F736" s="132"/>
      <c r="AB736" s="110"/>
    </row>
    <row r="737" spans="2:28" s="80" customFormat="1">
      <c r="B737" s="141"/>
      <c r="E737" s="151"/>
      <c r="F737" s="132"/>
      <c r="AB737" s="110"/>
    </row>
    <row r="738" spans="2:28" s="80" customFormat="1">
      <c r="B738" s="141"/>
      <c r="E738" s="151"/>
      <c r="F738" s="132"/>
      <c r="AB738" s="110"/>
    </row>
    <row r="739" spans="2:28">
      <c r="E739" s="152"/>
    </row>
  </sheetData>
  <mergeCells count="4">
    <mergeCell ref="B4:B7"/>
    <mergeCell ref="E4:E7"/>
    <mergeCell ref="D4:D7"/>
    <mergeCell ref="A4:A7"/>
  </mergeCells>
  <hyperlinks>
    <hyperlink ref="F37" r:id="rId1" display="javascript:termLessonDetails('e72c7bb8-3b17-419e-a420-5e954ee2d439');"/>
  </hyperlinks>
  <pageMargins left="0.28000000000000003" right="0.17" top="0.28999999999999998" bottom="0.22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workbookViewId="0">
      <selection activeCell="D32" sqref="D32"/>
    </sheetView>
  </sheetViews>
  <sheetFormatPr defaultRowHeight="15"/>
  <cols>
    <col min="4" max="4" width="11.28515625" bestFit="1" customWidth="1"/>
    <col min="5" max="5" width="16.42578125" bestFit="1" customWidth="1"/>
    <col min="7" max="7" width="55.5703125" customWidth="1"/>
  </cols>
  <sheetData>
    <row r="1" spans="1:7" ht="41.25">
      <c r="A1" s="3" t="s">
        <v>5</v>
      </c>
      <c r="B1" s="3" t="s">
        <v>0</v>
      </c>
      <c r="C1" s="3" t="s">
        <v>335</v>
      </c>
      <c r="D1" s="3" t="s">
        <v>336</v>
      </c>
      <c r="E1" s="3" t="s">
        <v>11</v>
      </c>
      <c r="F1" s="4" t="s">
        <v>340</v>
      </c>
      <c r="G1" s="3" t="s">
        <v>12</v>
      </c>
    </row>
    <row r="2" spans="1:7" s="50" customFormat="1">
      <c r="A2" s="16">
        <v>9911</v>
      </c>
      <c r="B2" s="16">
        <v>20287</v>
      </c>
      <c r="C2" s="16">
        <v>2</v>
      </c>
      <c r="D2" s="17" t="s">
        <v>81</v>
      </c>
      <c r="E2" s="16" t="s">
        <v>258</v>
      </c>
      <c r="F2" s="16">
        <v>240</v>
      </c>
      <c r="G2" s="18"/>
    </row>
    <row r="3" spans="1:7" s="50" customFormat="1">
      <c r="A3" s="11">
        <v>9811</v>
      </c>
      <c r="B3" s="11">
        <v>20302</v>
      </c>
      <c r="C3" s="11">
        <v>2</v>
      </c>
      <c r="D3" s="23" t="s">
        <v>79</v>
      </c>
      <c r="E3" s="11" t="s">
        <v>201</v>
      </c>
      <c r="F3" s="11">
        <v>240</v>
      </c>
      <c r="G3" s="24"/>
    </row>
    <row r="4" spans="1:7" s="50" customFormat="1">
      <c r="A4" s="11">
        <v>9812</v>
      </c>
      <c r="B4" s="11">
        <v>7691</v>
      </c>
      <c r="C4" s="11">
        <v>7</v>
      </c>
      <c r="D4" s="48" t="s">
        <v>51</v>
      </c>
      <c r="E4" s="11" t="s">
        <v>201</v>
      </c>
      <c r="F4" s="11">
        <v>48</v>
      </c>
      <c r="G4" s="24"/>
    </row>
    <row r="5" spans="1:7" s="50" customFormat="1">
      <c r="A5" s="16">
        <v>961</v>
      </c>
      <c r="B5" s="16">
        <v>7528</v>
      </c>
      <c r="C5" s="16">
        <v>1</v>
      </c>
      <c r="D5" s="48" t="s">
        <v>249</v>
      </c>
      <c r="E5" s="16" t="s">
        <v>185</v>
      </c>
      <c r="F5" s="16">
        <v>144</v>
      </c>
      <c r="G5" s="18"/>
    </row>
    <row r="6" spans="1:7" s="50" customFormat="1">
      <c r="A6" s="16">
        <v>961</v>
      </c>
      <c r="B6" s="16">
        <v>20309</v>
      </c>
      <c r="C6" s="16">
        <v>1</v>
      </c>
      <c r="D6" s="17" t="s">
        <v>79</v>
      </c>
      <c r="E6" s="16" t="s">
        <v>185</v>
      </c>
      <c r="F6" s="16">
        <v>240</v>
      </c>
      <c r="G6" s="18"/>
    </row>
    <row r="7" spans="1:7" s="50" customFormat="1">
      <c r="A7" s="11">
        <v>981</v>
      </c>
      <c r="B7" s="11">
        <v>20287</v>
      </c>
      <c r="C7" s="11" t="s">
        <v>436</v>
      </c>
      <c r="D7" s="23" t="s">
        <v>81</v>
      </c>
      <c r="E7" s="11" t="s">
        <v>435</v>
      </c>
      <c r="F7" s="11">
        <v>240</v>
      </c>
      <c r="G7" s="24"/>
    </row>
    <row r="8" spans="1:7" s="50" customFormat="1">
      <c r="A8" s="16">
        <v>3</v>
      </c>
      <c r="B8" s="16">
        <v>20287</v>
      </c>
      <c r="C8" s="16">
        <v>2</v>
      </c>
      <c r="D8" s="17" t="s">
        <v>81</v>
      </c>
      <c r="E8" s="16" t="s">
        <v>270</v>
      </c>
      <c r="F8" s="16">
        <v>240</v>
      </c>
      <c r="G8" s="18"/>
    </row>
    <row r="9" spans="1:7" s="50" customFormat="1">
      <c r="A9" s="11">
        <v>991</v>
      </c>
      <c r="B9" s="11">
        <v>20290</v>
      </c>
      <c r="C9" s="11" t="s">
        <v>439</v>
      </c>
      <c r="D9" s="23" t="s">
        <v>81</v>
      </c>
      <c r="E9" s="11" t="s">
        <v>244</v>
      </c>
      <c r="F9" s="11">
        <v>240</v>
      </c>
      <c r="G9" s="24"/>
    </row>
    <row r="10" spans="1:7" s="50" customFormat="1">
      <c r="A10" s="16">
        <v>981</v>
      </c>
      <c r="B10" s="16">
        <v>20305</v>
      </c>
      <c r="C10" s="16">
        <v>5</v>
      </c>
      <c r="D10" s="17" t="s">
        <v>79</v>
      </c>
      <c r="E10" s="16" t="s">
        <v>269</v>
      </c>
      <c r="F10" s="16">
        <v>240</v>
      </c>
      <c r="G10" s="18"/>
    </row>
    <row r="11" spans="1:7" s="50" customFormat="1">
      <c r="A11" s="11">
        <v>2</v>
      </c>
      <c r="B11" s="11">
        <v>20302</v>
      </c>
      <c r="C11" s="11">
        <v>4</v>
      </c>
      <c r="D11" s="23" t="s">
        <v>79</v>
      </c>
      <c r="E11" s="11" t="s">
        <v>303</v>
      </c>
      <c r="F11" s="11">
        <v>240</v>
      </c>
      <c r="G11" s="24"/>
    </row>
    <row r="12" spans="1:7" s="50" customFormat="1">
      <c r="A12" s="16">
        <v>9811</v>
      </c>
      <c r="B12" s="16">
        <v>20305</v>
      </c>
      <c r="C12" s="16">
        <v>4</v>
      </c>
      <c r="D12" s="17" t="s">
        <v>79</v>
      </c>
      <c r="E12" s="16" t="s">
        <v>290</v>
      </c>
      <c r="F12" s="16">
        <v>240</v>
      </c>
      <c r="G12" s="18"/>
    </row>
    <row r="13" spans="1:7" s="50" customFormat="1">
      <c r="A13" s="11">
        <v>9822</v>
      </c>
      <c r="B13" s="24">
        <v>7516</v>
      </c>
      <c r="C13" s="11">
        <v>6</v>
      </c>
      <c r="D13" s="52" t="s">
        <v>249</v>
      </c>
      <c r="E13" s="11" t="s">
        <v>391</v>
      </c>
      <c r="F13" s="24">
        <v>96</v>
      </c>
      <c r="G13" s="24"/>
    </row>
    <row r="14" spans="1:7" s="50" customFormat="1">
      <c r="A14" s="16">
        <v>4</v>
      </c>
      <c r="B14" s="16">
        <v>20287</v>
      </c>
      <c r="C14" s="16">
        <v>3</v>
      </c>
      <c r="D14" s="17" t="s">
        <v>81</v>
      </c>
      <c r="E14" s="16" t="s">
        <v>114</v>
      </c>
      <c r="F14" s="16">
        <v>240</v>
      </c>
      <c r="G14" s="18"/>
    </row>
    <row r="15" spans="1:7" s="50" customFormat="1">
      <c r="A15" s="11">
        <v>9812</v>
      </c>
      <c r="B15" s="11">
        <v>20302</v>
      </c>
      <c r="C15" s="11">
        <v>3</v>
      </c>
      <c r="D15" s="23" t="s">
        <v>79</v>
      </c>
      <c r="E15" s="11" t="s">
        <v>211</v>
      </c>
      <c r="F15" s="11">
        <v>240</v>
      </c>
      <c r="G15" s="24"/>
    </row>
    <row r="16" spans="1:7" s="50" customFormat="1">
      <c r="A16" s="16">
        <v>981</v>
      </c>
      <c r="B16" s="16">
        <v>20303</v>
      </c>
      <c r="C16" s="16">
        <v>5</v>
      </c>
      <c r="D16" s="17" t="s">
        <v>79</v>
      </c>
      <c r="E16" s="16" t="s">
        <v>204</v>
      </c>
      <c r="F16" s="16">
        <v>240</v>
      </c>
      <c r="G16" s="18"/>
    </row>
    <row r="17" spans="1:7" s="50" customFormat="1">
      <c r="A17" s="16">
        <v>981</v>
      </c>
      <c r="B17" s="16">
        <v>7618</v>
      </c>
      <c r="C17" s="16">
        <v>7</v>
      </c>
      <c r="D17" s="48" t="s">
        <v>220</v>
      </c>
      <c r="E17" s="16" t="s">
        <v>204</v>
      </c>
      <c r="F17" s="16">
        <v>48</v>
      </c>
      <c r="G17" s="18"/>
    </row>
    <row r="18" spans="1:7" s="50" customFormat="1">
      <c r="A18" s="11">
        <v>9822</v>
      </c>
      <c r="B18" s="11">
        <v>20302</v>
      </c>
      <c r="C18" s="11">
        <v>2</v>
      </c>
      <c r="D18" s="23" t="s">
        <v>79</v>
      </c>
      <c r="E18" s="11" t="s">
        <v>140</v>
      </c>
      <c r="F18" s="11">
        <v>240</v>
      </c>
      <c r="G18" s="24"/>
    </row>
    <row r="19" spans="1:7" s="50" customFormat="1">
      <c r="A19" s="11">
        <v>9822</v>
      </c>
      <c r="B19" s="11">
        <v>7516</v>
      </c>
      <c r="C19" s="11">
        <v>2</v>
      </c>
      <c r="D19" s="48" t="s">
        <v>249</v>
      </c>
      <c r="E19" s="11" t="s">
        <v>140</v>
      </c>
      <c r="F19" s="11">
        <v>96</v>
      </c>
      <c r="G19" s="24"/>
    </row>
    <row r="20" spans="1:7" s="50" customFormat="1">
      <c r="A20" s="16">
        <v>11</v>
      </c>
      <c r="B20" s="16">
        <v>20302</v>
      </c>
      <c r="C20" s="16" t="s">
        <v>451</v>
      </c>
      <c r="D20" s="17" t="s">
        <v>450</v>
      </c>
      <c r="E20" s="16" t="s">
        <v>380</v>
      </c>
      <c r="F20" s="16">
        <v>240</v>
      </c>
      <c r="G20" s="18"/>
    </row>
    <row r="21" spans="1:7" s="50" customFormat="1">
      <c r="A21" s="11">
        <v>9821</v>
      </c>
      <c r="B21" s="11">
        <v>20302</v>
      </c>
      <c r="C21" s="11">
        <v>4</v>
      </c>
      <c r="D21" s="23" t="s">
        <v>79</v>
      </c>
      <c r="E21" s="11" t="s">
        <v>228</v>
      </c>
      <c r="F21" s="11">
        <v>240</v>
      </c>
      <c r="G21" s="24"/>
    </row>
    <row r="22" spans="1:7" s="50" customFormat="1">
      <c r="A22" s="16">
        <v>981</v>
      </c>
      <c r="B22" s="16">
        <v>20302</v>
      </c>
      <c r="C22" s="16">
        <v>3</v>
      </c>
      <c r="D22" s="17" t="s">
        <v>79</v>
      </c>
      <c r="E22" s="16" t="s">
        <v>216</v>
      </c>
      <c r="F22" s="16">
        <v>240</v>
      </c>
      <c r="G22" s="18"/>
    </row>
    <row r="23" spans="1:7" s="50" customFormat="1">
      <c r="A23" s="16">
        <v>981</v>
      </c>
      <c r="B23" s="16">
        <v>7691</v>
      </c>
      <c r="C23" s="16">
        <v>4</v>
      </c>
      <c r="D23" s="48" t="s">
        <v>51</v>
      </c>
      <c r="E23" s="16" t="s">
        <v>216</v>
      </c>
      <c r="F23" s="16">
        <v>48</v>
      </c>
      <c r="G23" s="18"/>
    </row>
    <row r="24" spans="1:7" s="50" customFormat="1">
      <c r="A24" s="11">
        <v>9821</v>
      </c>
      <c r="B24" s="11">
        <v>20303</v>
      </c>
      <c r="C24" s="11">
        <v>3</v>
      </c>
      <c r="D24" s="23" t="s">
        <v>79</v>
      </c>
      <c r="E24" s="11" t="s">
        <v>320</v>
      </c>
      <c r="F24" s="11">
        <v>240</v>
      </c>
      <c r="G24" s="24"/>
    </row>
    <row r="25" spans="1:7" s="50" customFormat="1">
      <c r="A25" s="16">
        <v>9911</v>
      </c>
      <c r="B25" s="16">
        <v>20288</v>
      </c>
      <c r="C25" s="16">
        <v>2</v>
      </c>
      <c r="D25" s="17" t="s">
        <v>81</v>
      </c>
      <c r="E25" s="16" t="s">
        <v>371</v>
      </c>
      <c r="F25" s="16">
        <v>240</v>
      </c>
      <c r="G25" s="18"/>
    </row>
    <row r="26" spans="1:7" s="51" customFormat="1">
      <c r="A26" s="11">
        <v>3</v>
      </c>
      <c r="B26" s="11">
        <v>20302</v>
      </c>
      <c r="C26" s="11">
        <v>4</v>
      </c>
      <c r="D26" s="23" t="s">
        <v>79</v>
      </c>
      <c r="E26" s="11" t="s">
        <v>173</v>
      </c>
      <c r="F26" s="11">
        <v>240</v>
      </c>
      <c r="G26" s="24"/>
    </row>
    <row r="27" spans="1:7" s="51" customFormat="1">
      <c r="A27" s="16">
        <v>982</v>
      </c>
      <c r="B27" s="16">
        <v>20303</v>
      </c>
      <c r="C27" s="16">
        <v>5</v>
      </c>
      <c r="D27" s="17" t="s">
        <v>79</v>
      </c>
      <c r="E27" s="16" t="s">
        <v>300</v>
      </c>
      <c r="F27" s="16">
        <v>240</v>
      </c>
      <c r="G27" s="18"/>
    </row>
    <row r="28" spans="1:7" s="51" customFormat="1">
      <c r="A28" s="11">
        <v>982</v>
      </c>
      <c r="B28" s="11">
        <v>20302</v>
      </c>
      <c r="C28" s="11">
        <v>1</v>
      </c>
      <c r="D28" s="23" t="s">
        <v>79</v>
      </c>
      <c r="E28" s="11" t="s">
        <v>247</v>
      </c>
      <c r="F28" s="11">
        <v>240</v>
      </c>
      <c r="G28" s="24"/>
    </row>
    <row r="29" spans="1:7" s="51" customFormat="1">
      <c r="A29" s="11">
        <v>982</v>
      </c>
      <c r="B29" s="11">
        <v>7516</v>
      </c>
      <c r="C29" s="11">
        <v>15</v>
      </c>
      <c r="D29" s="48" t="s">
        <v>249</v>
      </c>
      <c r="E29" s="11" t="s">
        <v>247</v>
      </c>
      <c r="F29" s="11">
        <v>96</v>
      </c>
      <c r="G29" s="24"/>
    </row>
    <row r="30" spans="1:7" s="50" customFormat="1">
      <c r="A30" s="16">
        <v>9825</v>
      </c>
      <c r="B30" s="16">
        <v>20302</v>
      </c>
      <c r="C30" s="16">
        <v>5</v>
      </c>
      <c r="D30" s="17" t="s">
        <v>79</v>
      </c>
      <c r="E30" s="16" t="s">
        <v>153</v>
      </c>
      <c r="F30" s="16">
        <v>240</v>
      </c>
      <c r="G30" s="18"/>
    </row>
    <row r="31" spans="1:7" s="50" customFormat="1">
      <c r="A31" s="11">
        <v>1</v>
      </c>
      <c r="B31" s="11">
        <v>20288</v>
      </c>
      <c r="C31" s="11">
        <v>1</v>
      </c>
      <c r="D31" s="23" t="s">
        <v>81</v>
      </c>
      <c r="E31" s="11" t="s">
        <v>111</v>
      </c>
      <c r="F31" s="11">
        <v>240</v>
      </c>
      <c r="G31" s="24"/>
    </row>
    <row r="32" spans="1:7" s="50" customFormat="1">
      <c r="A32" s="16">
        <v>9811</v>
      </c>
      <c r="B32" s="16">
        <v>7618</v>
      </c>
      <c r="C32" s="16">
        <v>8</v>
      </c>
      <c r="D32" s="48" t="s">
        <v>220</v>
      </c>
      <c r="E32" s="16" t="s">
        <v>206</v>
      </c>
      <c r="F32" s="16">
        <v>48</v>
      </c>
      <c r="G32" s="18"/>
    </row>
    <row r="33" spans="1:7" s="50" customFormat="1">
      <c r="A33" s="11">
        <v>9811</v>
      </c>
      <c r="B33" s="11">
        <v>20303</v>
      </c>
      <c r="C33" s="11">
        <v>4</v>
      </c>
      <c r="D33" s="23" t="s">
        <v>79</v>
      </c>
      <c r="E33" s="11" t="s">
        <v>206</v>
      </c>
      <c r="F33" s="11">
        <v>240</v>
      </c>
      <c r="G33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8"/>
  <sheetViews>
    <sheetView rightToLeft="1" workbookViewId="0">
      <selection activeCell="C2" sqref="C2:E5"/>
    </sheetView>
  </sheetViews>
  <sheetFormatPr defaultRowHeight="15"/>
  <cols>
    <col min="1" max="1" width="8.140625" bestFit="1" customWidth="1"/>
    <col min="2" max="2" width="6.140625" bestFit="1" customWidth="1"/>
    <col min="3" max="3" width="7.42578125" bestFit="1" customWidth="1"/>
    <col min="4" max="4" width="31.28515625" bestFit="1" customWidth="1"/>
    <col min="5" max="5" width="13.28515625" bestFit="1" customWidth="1"/>
    <col min="6" max="10" width="4.42578125" bestFit="1" customWidth="1"/>
    <col min="11" max="11" width="15.7109375" bestFit="1" customWidth="1"/>
    <col min="12" max="12" width="10" bestFit="1" customWidth="1"/>
    <col min="14" max="14" width="13" customWidth="1"/>
    <col min="17" max="17" width="10.42578125" bestFit="1" customWidth="1"/>
    <col min="21" max="21" width="14.140625" bestFit="1" customWidth="1"/>
  </cols>
  <sheetData>
    <row r="1" spans="1:63" s="7" customFormat="1" ht="58.5" customHeight="1">
      <c r="A1" s="3" t="s">
        <v>5</v>
      </c>
      <c r="B1" s="3" t="s">
        <v>0</v>
      </c>
      <c r="C1" s="3" t="s">
        <v>335</v>
      </c>
      <c r="D1" s="3" t="s">
        <v>336</v>
      </c>
      <c r="E1" s="3" t="s">
        <v>11</v>
      </c>
      <c r="F1" s="4" t="s">
        <v>1</v>
      </c>
      <c r="G1" s="4" t="s">
        <v>2</v>
      </c>
      <c r="H1" s="4" t="s">
        <v>3</v>
      </c>
      <c r="I1" s="4" t="s">
        <v>4</v>
      </c>
      <c r="J1" s="4" t="s">
        <v>340</v>
      </c>
      <c r="K1" s="3" t="s">
        <v>12</v>
      </c>
      <c r="L1" s="3" t="s">
        <v>512</v>
      </c>
      <c r="M1" s="3" t="s">
        <v>337</v>
      </c>
      <c r="N1" s="3" t="s">
        <v>10</v>
      </c>
      <c r="O1" s="3" t="s">
        <v>338</v>
      </c>
      <c r="P1" s="3" t="s">
        <v>339</v>
      </c>
      <c r="Q1" s="3" t="s">
        <v>6</v>
      </c>
      <c r="R1" s="3" t="s">
        <v>7</v>
      </c>
      <c r="S1" s="3" t="s">
        <v>13</v>
      </c>
      <c r="T1" s="3" t="s">
        <v>8</v>
      </c>
      <c r="U1" s="5" t="s">
        <v>20</v>
      </c>
      <c r="V1" s="3" t="s">
        <v>9</v>
      </c>
      <c r="W1" s="3" t="s">
        <v>14</v>
      </c>
      <c r="X1" s="3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6" t="s">
        <v>21</v>
      </c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</row>
    <row r="2" spans="1:63" s="22" customFormat="1" ht="12.75">
      <c r="A2" s="16">
        <v>991</v>
      </c>
      <c r="B2" s="16">
        <v>21490</v>
      </c>
      <c r="C2" s="16">
        <v>6</v>
      </c>
      <c r="D2" s="23" t="s">
        <v>129</v>
      </c>
      <c r="E2" s="16" t="s">
        <v>127</v>
      </c>
      <c r="F2" s="16">
        <v>0</v>
      </c>
      <c r="G2" s="16">
        <v>1</v>
      </c>
      <c r="H2" s="16">
        <v>0</v>
      </c>
      <c r="I2" s="16">
        <v>64</v>
      </c>
      <c r="J2" s="16">
        <v>64</v>
      </c>
      <c r="K2" s="18" t="s">
        <v>130</v>
      </c>
      <c r="L2" s="16" t="s">
        <v>510</v>
      </c>
      <c r="M2" s="16"/>
      <c r="N2" s="16">
        <v>653218753</v>
      </c>
      <c r="O2" s="16"/>
      <c r="P2" s="16"/>
      <c r="Q2" s="16" t="s">
        <v>26</v>
      </c>
      <c r="R2" s="19">
        <v>0.33333333333333331</v>
      </c>
      <c r="S2" s="16">
        <v>0</v>
      </c>
      <c r="T2" s="16">
        <v>30</v>
      </c>
      <c r="U2" s="20">
        <v>9310000113369</v>
      </c>
      <c r="V2" s="16"/>
      <c r="W2" s="16" t="s">
        <v>22</v>
      </c>
      <c r="X2" s="16" t="s">
        <v>39</v>
      </c>
      <c r="Y2" s="16" t="s">
        <v>23</v>
      </c>
      <c r="Z2" s="16">
        <v>37135</v>
      </c>
      <c r="AA2" s="16" t="s">
        <v>128</v>
      </c>
      <c r="AB2" s="16" t="s">
        <v>87</v>
      </c>
      <c r="AC2" s="16" t="s">
        <v>24</v>
      </c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</row>
    <row r="3" spans="1:63" s="31" customFormat="1" ht="12.75">
      <c r="A3" s="16">
        <v>991</v>
      </c>
      <c r="B3" s="16">
        <v>22372</v>
      </c>
      <c r="C3" s="16">
        <v>5</v>
      </c>
      <c r="D3" s="23" t="s">
        <v>464</v>
      </c>
      <c r="E3" s="16" t="s">
        <v>127</v>
      </c>
      <c r="F3" s="16">
        <v>0</v>
      </c>
      <c r="G3" s="16">
        <v>2</v>
      </c>
      <c r="H3" s="16">
        <v>0</v>
      </c>
      <c r="I3" s="16">
        <v>128</v>
      </c>
      <c r="J3" s="16">
        <v>128</v>
      </c>
      <c r="K3" s="46" t="s">
        <v>465</v>
      </c>
      <c r="L3" s="16" t="s">
        <v>510</v>
      </c>
      <c r="M3" s="16"/>
      <c r="N3" s="16">
        <v>653218753</v>
      </c>
      <c r="O3" s="16"/>
      <c r="P3" s="16"/>
      <c r="Q3" s="16"/>
      <c r="R3" s="19"/>
      <c r="S3" s="16"/>
      <c r="T3" s="16"/>
      <c r="U3" s="20"/>
      <c r="V3" s="16"/>
      <c r="W3" s="16"/>
      <c r="X3" s="16">
        <v>37135</v>
      </c>
      <c r="Y3" s="16" t="s">
        <v>128</v>
      </c>
      <c r="Z3" s="16" t="s">
        <v>87</v>
      </c>
      <c r="AA3" s="16" t="s">
        <v>24</v>
      </c>
      <c r="AB3" s="16"/>
      <c r="AC3" s="16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</row>
    <row r="4" spans="1:63" s="22" customFormat="1" ht="12.75">
      <c r="A4" s="16">
        <v>991</v>
      </c>
      <c r="B4" s="16">
        <v>22525</v>
      </c>
      <c r="C4" s="16">
        <v>6</v>
      </c>
      <c r="D4" s="23" t="s">
        <v>187</v>
      </c>
      <c r="E4" s="16" t="s">
        <v>185</v>
      </c>
      <c r="F4" s="16">
        <v>0</v>
      </c>
      <c r="G4" s="16">
        <v>1</v>
      </c>
      <c r="H4" s="16">
        <v>0</v>
      </c>
      <c r="I4" s="16">
        <v>48</v>
      </c>
      <c r="J4" s="16">
        <v>48</v>
      </c>
      <c r="K4" s="18" t="s">
        <v>188</v>
      </c>
      <c r="L4" s="16" t="s">
        <v>510</v>
      </c>
      <c r="M4" s="16"/>
      <c r="N4" s="16">
        <v>652970621</v>
      </c>
      <c r="O4" s="16"/>
      <c r="P4" s="16"/>
      <c r="Q4" s="16" t="s">
        <v>35</v>
      </c>
      <c r="R4" s="19">
        <v>0.33333333333333331</v>
      </c>
      <c r="S4" s="16">
        <v>0</v>
      </c>
      <c r="T4" s="16">
        <v>35</v>
      </c>
      <c r="U4" s="20">
        <v>8604416</v>
      </c>
      <c r="V4" s="16"/>
      <c r="W4" s="16" t="s">
        <v>22</v>
      </c>
      <c r="X4" s="16" t="s">
        <v>66</v>
      </c>
      <c r="Y4" s="16" t="s">
        <v>23</v>
      </c>
      <c r="Z4" s="16">
        <v>37135</v>
      </c>
      <c r="AA4" s="16" t="s">
        <v>128</v>
      </c>
      <c r="AB4" s="16" t="s">
        <v>134</v>
      </c>
      <c r="AC4" s="16" t="s">
        <v>24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</row>
    <row r="5" spans="1:63" s="45" customFormat="1" ht="12.75">
      <c r="A5" s="9">
        <v>991</v>
      </c>
      <c r="B5" s="9">
        <v>21040</v>
      </c>
      <c r="C5" s="9">
        <v>6</v>
      </c>
      <c r="D5" s="23" t="s">
        <v>198</v>
      </c>
      <c r="E5" s="9" t="s">
        <v>193</v>
      </c>
      <c r="F5" s="9">
        <v>0</v>
      </c>
      <c r="G5" s="9">
        <v>1</v>
      </c>
      <c r="H5" s="9">
        <v>0</v>
      </c>
      <c r="I5" s="9">
        <v>64</v>
      </c>
      <c r="J5" s="9">
        <v>64</v>
      </c>
      <c r="K5" s="10" t="s">
        <v>199</v>
      </c>
      <c r="L5" s="16" t="s">
        <v>510</v>
      </c>
      <c r="M5" s="9"/>
      <c r="N5" s="9">
        <v>651821355</v>
      </c>
      <c r="O5" s="9"/>
      <c r="P5" s="9"/>
      <c r="Q5" s="9" t="s">
        <v>32</v>
      </c>
      <c r="R5" s="12">
        <v>0.33333333333333331</v>
      </c>
      <c r="S5" s="9">
        <v>0</v>
      </c>
      <c r="T5" s="9">
        <v>30</v>
      </c>
      <c r="U5" s="13">
        <v>902001952</v>
      </c>
      <c r="V5" s="9"/>
      <c r="W5" s="9" t="s">
        <v>22</v>
      </c>
      <c r="X5" s="9" t="s">
        <v>39</v>
      </c>
      <c r="Y5" s="9" t="s">
        <v>23</v>
      </c>
      <c r="Z5" s="9">
        <v>37135</v>
      </c>
      <c r="AA5" s="9" t="s">
        <v>128</v>
      </c>
      <c r="AB5" s="9" t="s">
        <v>134</v>
      </c>
      <c r="AC5" s="9" t="s">
        <v>24</v>
      </c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</row>
    <row r="6" spans="1:63" s="45" customFormat="1" ht="12.75">
      <c r="A6" s="9">
        <v>991</v>
      </c>
      <c r="B6" s="9">
        <v>21053</v>
      </c>
      <c r="C6" s="9">
        <v>11</v>
      </c>
      <c r="D6" s="23" t="s">
        <v>200</v>
      </c>
      <c r="E6" s="9" t="s">
        <v>193</v>
      </c>
      <c r="F6" s="9">
        <v>0</v>
      </c>
      <c r="G6" s="9">
        <v>1</v>
      </c>
      <c r="H6" s="9">
        <v>0</v>
      </c>
      <c r="I6" s="9">
        <v>64</v>
      </c>
      <c r="J6" s="9">
        <v>64</v>
      </c>
      <c r="K6" s="10" t="s">
        <v>188</v>
      </c>
      <c r="L6" s="16" t="s">
        <v>510</v>
      </c>
      <c r="M6" s="9"/>
      <c r="N6" s="9">
        <v>651821355</v>
      </c>
      <c r="O6" s="9"/>
      <c r="P6" s="9"/>
      <c r="Q6" s="9" t="s">
        <v>37</v>
      </c>
      <c r="R6" s="12">
        <v>0.33333333333333331</v>
      </c>
      <c r="S6" s="9">
        <v>0</v>
      </c>
      <c r="T6" s="9">
        <v>30</v>
      </c>
      <c r="U6" s="13">
        <v>902001952</v>
      </c>
      <c r="V6" s="9"/>
      <c r="W6" s="9" t="s">
        <v>22</v>
      </c>
      <c r="X6" s="9" t="s">
        <v>39</v>
      </c>
      <c r="Y6" s="9" t="s">
        <v>23</v>
      </c>
      <c r="Z6" s="9">
        <v>37135</v>
      </c>
      <c r="AA6" s="9" t="s">
        <v>128</v>
      </c>
      <c r="AB6" s="9" t="s">
        <v>134</v>
      </c>
      <c r="AC6" s="9" t="s">
        <v>24</v>
      </c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</row>
    <row r="7" spans="1:63" s="45" customFormat="1" ht="12.75">
      <c r="A7" s="9">
        <v>992</v>
      </c>
      <c r="B7" s="9">
        <v>22169</v>
      </c>
      <c r="C7" s="9">
        <v>11</v>
      </c>
      <c r="D7" s="23" t="s">
        <v>195</v>
      </c>
      <c r="E7" s="9" t="s">
        <v>193</v>
      </c>
      <c r="F7" s="9">
        <v>0</v>
      </c>
      <c r="G7" s="9">
        <v>1</v>
      </c>
      <c r="H7" s="9">
        <v>0</v>
      </c>
      <c r="I7" s="9">
        <v>64</v>
      </c>
      <c r="J7" s="9">
        <v>64</v>
      </c>
      <c r="K7" s="10" t="s">
        <v>196</v>
      </c>
      <c r="L7" s="16" t="s">
        <v>510</v>
      </c>
      <c r="M7" s="9"/>
      <c r="N7" s="9">
        <v>651821355</v>
      </c>
      <c r="O7" s="9"/>
      <c r="P7" s="9"/>
      <c r="Q7" s="9" t="s">
        <v>28</v>
      </c>
      <c r="R7" s="12">
        <v>0.33333333333333331</v>
      </c>
      <c r="S7" s="9">
        <v>0</v>
      </c>
      <c r="T7" s="9">
        <v>30</v>
      </c>
      <c r="U7" s="13">
        <v>902001952</v>
      </c>
      <c r="V7" s="9"/>
      <c r="W7" s="9" t="s">
        <v>22</v>
      </c>
      <c r="X7" s="9" t="s">
        <v>39</v>
      </c>
      <c r="Y7" s="9" t="s">
        <v>23</v>
      </c>
      <c r="Z7" s="9">
        <v>37135</v>
      </c>
      <c r="AA7" s="9" t="s">
        <v>128</v>
      </c>
      <c r="AB7" s="9" t="s">
        <v>134</v>
      </c>
      <c r="AC7" s="9" t="s">
        <v>24</v>
      </c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</row>
    <row r="8" spans="1:63" s="49" customFormat="1" ht="29.25" customHeight="1"/>
    <row r="9" spans="1:63" s="31" customFormat="1" ht="12.75">
      <c r="A9" s="25">
        <v>982</v>
      </c>
      <c r="B9" s="25">
        <v>22321</v>
      </c>
      <c r="C9" s="25">
        <v>14</v>
      </c>
      <c r="D9" s="26" t="s">
        <v>55</v>
      </c>
      <c r="E9" s="25" t="s">
        <v>414</v>
      </c>
      <c r="F9" s="25">
        <v>0</v>
      </c>
      <c r="G9" s="25">
        <v>1</v>
      </c>
      <c r="H9" s="25">
        <v>0</v>
      </c>
      <c r="I9" s="25">
        <v>48</v>
      </c>
      <c r="J9" s="25">
        <v>48</v>
      </c>
      <c r="K9" s="27" t="s">
        <v>416</v>
      </c>
      <c r="L9" s="25" t="s">
        <v>511</v>
      </c>
      <c r="M9" s="25"/>
      <c r="N9" s="25">
        <v>702400912</v>
      </c>
      <c r="O9" s="25"/>
      <c r="P9" s="25" t="s">
        <v>380</v>
      </c>
      <c r="Q9" s="25" t="s">
        <v>41</v>
      </c>
      <c r="R9" s="28">
        <v>0.33333333333333331</v>
      </c>
      <c r="S9" s="25"/>
      <c r="T9" s="25">
        <v>30</v>
      </c>
      <c r="U9" s="29"/>
      <c r="V9" s="25"/>
      <c r="W9" s="25" t="s">
        <v>22</v>
      </c>
      <c r="X9" s="25" t="s">
        <v>39</v>
      </c>
      <c r="Y9" s="25" t="s">
        <v>23</v>
      </c>
      <c r="Z9" s="25">
        <v>37135</v>
      </c>
      <c r="AA9" s="25"/>
      <c r="AB9" s="25"/>
      <c r="AC9" s="25" t="s">
        <v>24</v>
      </c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</row>
    <row r="10" spans="1:63" s="38" customFormat="1" ht="12.75">
      <c r="A10" s="32">
        <v>991</v>
      </c>
      <c r="B10" s="32">
        <v>20613</v>
      </c>
      <c r="C10" s="32">
        <v>15</v>
      </c>
      <c r="D10" s="33" t="s">
        <v>38</v>
      </c>
      <c r="E10" s="32" t="s">
        <v>369</v>
      </c>
      <c r="F10" s="32">
        <v>0</v>
      </c>
      <c r="G10" s="32">
        <v>1</v>
      </c>
      <c r="H10" s="32">
        <v>0</v>
      </c>
      <c r="I10" s="32">
        <v>48</v>
      </c>
      <c r="J10" s="32">
        <v>48</v>
      </c>
      <c r="K10" s="34" t="s">
        <v>370</v>
      </c>
      <c r="L10" s="25" t="s">
        <v>511</v>
      </c>
      <c r="M10" s="32"/>
      <c r="N10" s="2">
        <v>945281528</v>
      </c>
      <c r="O10" s="2" t="s">
        <v>408</v>
      </c>
      <c r="P10" s="32" t="s">
        <v>380</v>
      </c>
      <c r="Q10" s="32" t="s">
        <v>28</v>
      </c>
      <c r="R10" s="35">
        <v>0.33333333333333331</v>
      </c>
      <c r="S10" s="32"/>
      <c r="T10" s="32">
        <v>30</v>
      </c>
      <c r="U10" s="36"/>
      <c r="V10" s="32"/>
      <c r="W10" s="32" t="s">
        <v>22</v>
      </c>
      <c r="X10" s="32" t="s">
        <v>39</v>
      </c>
      <c r="Y10" s="32" t="s">
        <v>23</v>
      </c>
      <c r="Z10" s="32">
        <v>37135</v>
      </c>
      <c r="AA10" s="32"/>
      <c r="AB10" s="32"/>
      <c r="AC10" s="32" t="s">
        <v>24</v>
      </c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</row>
    <row r="11" spans="1:63" s="38" customFormat="1" ht="12.75">
      <c r="A11" s="32">
        <v>982</v>
      </c>
      <c r="B11" s="32">
        <v>21304</v>
      </c>
      <c r="C11" s="32">
        <v>10</v>
      </c>
      <c r="D11" s="33" t="s">
        <v>63</v>
      </c>
      <c r="E11" s="32" t="s">
        <v>369</v>
      </c>
      <c r="F11" s="32">
        <v>0</v>
      </c>
      <c r="G11" s="32">
        <v>2</v>
      </c>
      <c r="H11" s="32">
        <v>0</v>
      </c>
      <c r="I11" s="32">
        <v>96</v>
      </c>
      <c r="J11" s="32">
        <v>96</v>
      </c>
      <c r="K11" s="34" t="s">
        <v>387</v>
      </c>
      <c r="L11" s="25" t="s">
        <v>511</v>
      </c>
      <c r="M11" s="32"/>
      <c r="N11" s="2">
        <v>945281528</v>
      </c>
      <c r="O11" s="32"/>
      <c r="P11" s="32" t="s">
        <v>380</v>
      </c>
      <c r="Q11" s="32" t="s">
        <v>33</v>
      </c>
      <c r="R11" s="35">
        <v>0.33333333333333331</v>
      </c>
      <c r="S11" s="32"/>
      <c r="T11" s="32">
        <v>30</v>
      </c>
      <c r="U11" s="36"/>
      <c r="V11" s="32"/>
      <c r="W11" s="32" t="s">
        <v>22</v>
      </c>
      <c r="X11" s="32" t="s">
        <v>39</v>
      </c>
      <c r="Y11" s="32" t="s">
        <v>23</v>
      </c>
      <c r="Z11" s="32">
        <v>37135</v>
      </c>
      <c r="AA11" s="32"/>
      <c r="AB11" s="32"/>
      <c r="AC11" s="32" t="s">
        <v>24</v>
      </c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</row>
    <row r="12" spans="1:63" s="22" customFormat="1" ht="12.75">
      <c r="A12" s="25">
        <v>991</v>
      </c>
      <c r="B12" s="25">
        <v>21398</v>
      </c>
      <c r="C12" s="25">
        <v>15</v>
      </c>
      <c r="D12" s="26" t="s">
        <v>46</v>
      </c>
      <c r="E12" s="1" t="s">
        <v>361</v>
      </c>
      <c r="F12" s="25">
        <v>0</v>
      </c>
      <c r="G12" s="25">
        <v>1</v>
      </c>
      <c r="H12" s="25">
        <v>0</v>
      </c>
      <c r="I12" s="25">
        <v>64</v>
      </c>
      <c r="J12" s="25">
        <v>64</v>
      </c>
      <c r="K12" s="27" t="s">
        <v>375</v>
      </c>
      <c r="L12" s="25" t="s">
        <v>511</v>
      </c>
      <c r="M12" s="25"/>
      <c r="N12" s="1">
        <v>652506690</v>
      </c>
      <c r="O12" s="25"/>
      <c r="P12" s="25" t="s">
        <v>232</v>
      </c>
      <c r="Q12" s="25" t="s">
        <v>37</v>
      </c>
      <c r="R12" s="28">
        <v>0.33333333333333331</v>
      </c>
      <c r="S12" s="25"/>
      <c r="T12" s="25">
        <v>30</v>
      </c>
      <c r="U12" s="29"/>
      <c r="V12" s="25"/>
      <c r="W12" s="25" t="s">
        <v>22</v>
      </c>
      <c r="X12" s="25" t="s">
        <v>39</v>
      </c>
      <c r="Y12" s="25" t="s">
        <v>23</v>
      </c>
      <c r="Z12" s="25">
        <v>37135</v>
      </c>
      <c r="AA12" s="25"/>
      <c r="AB12" s="25"/>
      <c r="AC12" s="25" t="s">
        <v>24</v>
      </c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</row>
    <row r="13" spans="1:63" s="22" customFormat="1" ht="12.75">
      <c r="A13" s="25">
        <v>991</v>
      </c>
      <c r="B13" s="25">
        <v>20381</v>
      </c>
      <c r="C13" s="25">
        <v>16</v>
      </c>
      <c r="D13" s="26" t="s">
        <v>57</v>
      </c>
      <c r="E13" s="25" t="s">
        <v>383</v>
      </c>
      <c r="F13" s="25">
        <v>0</v>
      </c>
      <c r="G13" s="25">
        <v>1</v>
      </c>
      <c r="H13" s="25">
        <v>0</v>
      </c>
      <c r="I13" s="25">
        <v>48</v>
      </c>
      <c r="J13" s="25">
        <v>48</v>
      </c>
      <c r="K13" s="27" t="s">
        <v>382</v>
      </c>
      <c r="L13" s="25" t="s">
        <v>511</v>
      </c>
      <c r="M13" s="25"/>
      <c r="N13" s="1">
        <v>2269407660</v>
      </c>
      <c r="O13" s="1">
        <v>9155615823</v>
      </c>
      <c r="P13" s="25" t="s">
        <v>232</v>
      </c>
      <c r="Q13" s="25" t="s">
        <v>58</v>
      </c>
      <c r="R13" s="28">
        <v>0.33333333333333331</v>
      </c>
      <c r="S13" s="25"/>
      <c r="T13" s="25">
        <v>30</v>
      </c>
      <c r="U13" s="29"/>
      <c r="V13" s="25"/>
      <c r="W13" s="25" t="s">
        <v>22</v>
      </c>
      <c r="X13" s="25" t="s">
        <v>39</v>
      </c>
      <c r="Y13" s="25" t="s">
        <v>23</v>
      </c>
      <c r="Z13" s="25">
        <v>37135</v>
      </c>
      <c r="AA13" s="25"/>
      <c r="AB13" s="25"/>
      <c r="AC13" s="25" t="s">
        <v>24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</row>
    <row r="14" spans="1:63" s="15" customFormat="1" ht="12.75">
      <c r="A14" s="39">
        <v>982</v>
      </c>
      <c r="B14" s="39">
        <v>20380</v>
      </c>
      <c r="C14" s="39">
        <v>9</v>
      </c>
      <c r="D14" s="40" t="s">
        <v>47</v>
      </c>
      <c r="E14" s="39" t="s">
        <v>368</v>
      </c>
      <c r="F14" s="39">
        <v>0</v>
      </c>
      <c r="G14" s="39">
        <v>2</v>
      </c>
      <c r="H14" s="39">
        <v>0</v>
      </c>
      <c r="I14" s="39">
        <v>96</v>
      </c>
      <c r="J14" s="39">
        <v>96</v>
      </c>
      <c r="K14" s="41" t="s">
        <v>376</v>
      </c>
      <c r="L14" s="25" t="s">
        <v>511</v>
      </c>
      <c r="M14" s="39"/>
      <c r="N14" s="2">
        <v>941611949</v>
      </c>
      <c r="O14" s="32">
        <v>9155629206</v>
      </c>
      <c r="P14" s="32" t="s">
        <v>232</v>
      </c>
      <c r="Q14" s="39" t="s">
        <v>30</v>
      </c>
      <c r="R14" s="42">
        <v>0.33333333333333331</v>
      </c>
      <c r="S14" s="39"/>
      <c r="T14" s="39">
        <v>30</v>
      </c>
      <c r="U14" s="43"/>
      <c r="V14" s="39"/>
      <c r="W14" s="39" t="s">
        <v>22</v>
      </c>
      <c r="X14" s="39" t="s">
        <v>39</v>
      </c>
      <c r="Y14" s="39" t="s">
        <v>23</v>
      </c>
      <c r="Z14" s="39">
        <v>37135</v>
      </c>
      <c r="AA14" s="39"/>
      <c r="AB14" s="39"/>
      <c r="AC14" s="39" t="s">
        <v>24</v>
      </c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</row>
    <row r="17" ht="17.25" customHeight="1"/>
    <row r="18" ht="17.25" customHeight="1"/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rightToLeft="1" topLeftCell="A7" workbookViewId="0">
      <selection sqref="A1:XFD1048576"/>
    </sheetView>
  </sheetViews>
  <sheetFormatPr defaultRowHeight="15"/>
  <cols>
    <col min="1" max="1" width="9.140625" style="51"/>
    <col min="2" max="2" width="20.140625" style="74" bestFit="1" customWidth="1"/>
    <col min="3" max="3" width="9.140625" style="75"/>
    <col min="4" max="4" width="11.28515625" style="75" bestFit="1" customWidth="1"/>
    <col min="5" max="5" width="12" style="74" bestFit="1" customWidth="1"/>
    <col min="6" max="6" width="19.28515625" style="74" bestFit="1" customWidth="1"/>
    <col min="7" max="7" width="28.5703125" style="74" bestFit="1" customWidth="1"/>
    <col min="8" max="8" width="48.28515625" style="76" bestFit="1" customWidth="1"/>
    <col min="9" max="9" width="23.5703125" style="77" customWidth="1"/>
    <col min="10" max="16384" width="9.140625" style="51"/>
  </cols>
  <sheetData>
    <row r="1" spans="1:9" ht="27.75" customHeight="1">
      <c r="A1" s="53"/>
      <c r="B1" s="54" t="s">
        <v>513</v>
      </c>
      <c r="C1" s="55" t="s">
        <v>514</v>
      </c>
      <c r="D1" s="55" t="s">
        <v>515</v>
      </c>
      <c r="E1" s="54" t="s">
        <v>10</v>
      </c>
      <c r="F1" s="54" t="s">
        <v>19</v>
      </c>
      <c r="G1" s="54" t="s">
        <v>18</v>
      </c>
      <c r="H1" s="54" t="s">
        <v>516</v>
      </c>
      <c r="I1" s="56" t="s">
        <v>517</v>
      </c>
    </row>
    <row r="2" spans="1:9">
      <c r="A2" s="53">
        <v>1</v>
      </c>
      <c r="B2" s="47" t="s">
        <v>417</v>
      </c>
      <c r="C2" s="57" t="s">
        <v>518</v>
      </c>
      <c r="D2" s="47">
        <v>640038719</v>
      </c>
      <c r="E2" s="47">
        <v>640038719</v>
      </c>
      <c r="F2" s="47" t="s">
        <v>134</v>
      </c>
      <c r="G2" s="57" t="s">
        <v>248</v>
      </c>
      <c r="H2" s="58" t="s">
        <v>519</v>
      </c>
      <c r="I2" s="59">
        <v>9740110000822</v>
      </c>
    </row>
    <row r="3" spans="1:9">
      <c r="A3" s="53">
        <v>2</v>
      </c>
      <c r="B3" s="47" t="s">
        <v>235</v>
      </c>
      <c r="C3" s="60" t="s">
        <v>520</v>
      </c>
      <c r="D3" s="61">
        <v>5</v>
      </c>
      <c r="E3" s="47">
        <v>6529964691</v>
      </c>
      <c r="F3" s="47" t="s">
        <v>134</v>
      </c>
      <c r="G3" s="47" t="s">
        <v>236</v>
      </c>
      <c r="H3" s="58" t="s">
        <v>521</v>
      </c>
      <c r="I3" s="62">
        <v>9310000122214</v>
      </c>
    </row>
    <row r="4" spans="1:9">
      <c r="A4" s="53">
        <v>3</v>
      </c>
      <c r="B4" s="47" t="s">
        <v>258</v>
      </c>
      <c r="C4" s="61" t="s">
        <v>522</v>
      </c>
      <c r="D4" s="61">
        <v>1336</v>
      </c>
      <c r="E4" s="47">
        <v>651664071</v>
      </c>
      <c r="F4" s="47" t="s">
        <v>134</v>
      </c>
      <c r="G4" s="47" t="s">
        <v>256</v>
      </c>
      <c r="H4" s="58" t="s">
        <v>523</v>
      </c>
      <c r="I4" s="62">
        <v>902002594</v>
      </c>
    </row>
    <row r="5" spans="1:9">
      <c r="A5" s="53">
        <v>4</v>
      </c>
      <c r="B5" s="47" t="s">
        <v>104</v>
      </c>
      <c r="C5" s="61" t="s">
        <v>518</v>
      </c>
      <c r="D5" s="61">
        <v>1136</v>
      </c>
      <c r="E5" s="47">
        <v>5239528942</v>
      </c>
      <c r="F5" s="47" t="s">
        <v>134</v>
      </c>
      <c r="G5" s="47" t="s">
        <v>105</v>
      </c>
      <c r="H5" s="58" t="s">
        <v>524</v>
      </c>
      <c r="I5" s="62">
        <v>9740110000800</v>
      </c>
    </row>
    <row r="6" spans="1:9">
      <c r="A6" s="53">
        <v>5</v>
      </c>
      <c r="B6" s="47" t="s">
        <v>180</v>
      </c>
      <c r="C6" s="63" t="s">
        <v>525</v>
      </c>
      <c r="D6" s="63">
        <v>6400</v>
      </c>
      <c r="E6" s="47">
        <v>3621965246</v>
      </c>
      <c r="F6" s="47" t="s">
        <v>134</v>
      </c>
      <c r="G6" s="47" t="s">
        <v>181</v>
      </c>
      <c r="H6" s="58" t="s">
        <v>526</v>
      </c>
      <c r="I6" s="62">
        <v>9510000112270</v>
      </c>
    </row>
    <row r="7" spans="1:9">
      <c r="A7" s="53">
        <v>6</v>
      </c>
      <c r="B7" s="47" t="s">
        <v>136</v>
      </c>
      <c r="C7" s="61" t="s">
        <v>527</v>
      </c>
      <c r="D7" s="61">
        <v>9168</v>
      </c>
      <c r="E7" s="47">
        <v>64467570</v>
      </c>
      <c r="F7" s="47" t="s">
        <v>134</v>
      </c>
      <c r="G7" s="47" t="s">
        <v>108</v>
      </c>
      <c r="H7" s="58" t="s">
        <v>528</v>
      </c>
      <c r="I7" s="62">
        <v>8804529</v>
      </c>
    </row>
    <row r="8" spans="1:9">
      <c r="A8" s="53">
        <v>7</v>
      </c>
      <c r="B8" s="47" t="s">
        <v>402</v>
      </c>
      <c r="C8" s="61" t="s">
        <v>529</v>
      </c>
      <c r="D8" s="61">
        <v>169</v>
      </c>
      <c r="E8" s="64">
        <v>3621302018</v>
      </c>
      <c r="F8" s="47" t="s">
        <v>134</v>
      </c>
      <c r="G8" s="47" t="s">
        <v>530</v>
      </c>
      <c r="H8" s="58" t="s">
        <v>531</v>
      </c>
      <c r="I8" s="59">
        <v>990111047002</v>
      </c>
    </row>
    <row r="9" spans="1:9">
      <c r="A9" s="53">
        <v>8</v>
      </c>
      <c r="B9" s="47" t="s">
        <v>384</v>
      </c>
      <c r="C9" s="57" t="s">
        <v>532</v>
      </c>
      <c r="D9" s="57">
        <v>12384</v>
      </c>
      <c r="E9" s="47">
        <v>653211481</v>
      </c>
      <c r="F9" s="47" t="s">
        <v>134</v>
      </c>
      <c r="G9" s="57" t="s">
        <v>122</v>
      </c>
      <c r="H9" s="58" t="s">
        <v>533</v>
      </c>
      <c r="I9" s="59">
        <v>990111018001</v>
      </c>
    </row>
    <row r="10" spans="1:9">
      <c r="A10" s="53">
        <v>9</v>
      </c>
      <c r="B10" s="47" t="s">
        <v>157</v>
      </c>
      <c r="C10" s="61" t="s">
        <v>534</v>
      </c>
      <c r="D10" s="61">
        <v>12717</v>
      </c>
      <c r="E10" s="47">
        <v>653214812</v>
      </c>
      <c r="F10" s="47" t="s">
        <v>134</v>
      </c>
      <c r="G10" s="47" t="s">
        <v>154</v>
      </c>
      <c r="H10" s="58" t="s">
        <v>526</v>
      </c>
      <c r="I10" s="62">
        <v>9410000114000</v>
      </c>
    </row>
    <row r="11" spans="1:9">
      <c r="A11" s="53">
        <v>10</v>
      </c>
      <c r="B11" s="47" t="s">
        <v>267</v>
      </c>
      <c r="C11" s="61" t="s">
        <v>535</v>
      </c>
      <c r="D11" s="61">
        <v>17</v>
      </c>
      <c r="E11" s="47">
        <v>2142841902</v>
      </c>
      <c r="F11" s="47" t="s">
        <v>134</v>
      </c>
      <c r="G11" s="47" t="s">
        <v>268</v>
      </c>
      <c r="H11" s="65" t="s">
        <v>536</v>
      </c>
      <c r="I11" s="62">
        <v>902003401</v>
      </c>
    </row>
    <row r="12" spans="1:9">
      <c r="A12" s="53">
        <v>11</v>
      </c>
      <c r="B12" s="47" t="s">
        <v>318</v>
      </c>
      <c r="C12" s="63" t="s">
        <v>537</v>
      </c>
      <c r="D12" s="63">
        <v>15504</v>
      </c>
      <c r="E12" s="47">
        <v>933969260</v>
      </c>
      <c r="F12" s="47" t="s">
        <v>134</v>
      </c>
      <c r="G12" s="47" t="s">
        <v>315</v>
      </c>
      <c r="H12" s="58" t="s">
        <v>538</v>
      </c>
      <c r="I12" s="62">
        <v>9510000112925</v>
      </c>
    </row>
    <row r="13" spans="1:9">
      <c r="A13" s="53">
        <v>12</v>
      </c>
      <c r="B13" s="47" t="s">
        <v>414</v>
      </c>
      <c r="C13" s="57" t="s">
        <v>539</v>
      </c>
      <c r="D13" s="63">
        <v>345</v>
      </c>
      <c r="E13" s="64">
        <v>702400912</v>
      </c>
      <c r="F13" s="47" t="s">
        <v>325</v>
      </c>
      <c r="G13" s="57" t="s">
        <v>632</v>
      </c>
      <c r="H13" s="57" t="s">
        <v>633</v>
      </c>
      <c r="I13" s="59">
        <v>9510000113727</v>
      </c>
    </row>
    <row r="14" spans="1:9">
      <c r="A14" s="53">
        <v>13</v>
      </c>
      <c r="B14" s="47" t="s">
        <v>369</v>
      </c>
      <c r="C14" s="61" t="s">
        <v>634</v>
      </c>
      <c r="D14" s="61">
        <v>14968</v>
      </c>
      <c r="E14" s="67">
        <v>945281528</v>
      </c>
      <c r="F14" s="47" t="s">
        <v>325</v>
      </c>
      <c r="G14" s="57" t="s">
        <v>312</v>
      </c>
      <c r="H14" s="58" t="s">
        <v>635</v>
      </c>
      <c r="I14" s="59">
        <v>9941110000398</v>
      </c>
    </row>
    <row r="15" spans="1:9">
      <c r="A15" s="53">
        <v>14</v>
      </c>
      <c r="B15" s="47" t="s">
        <v>241</v>
      </c>
      <c r="C15" s="63" t="s">
        <v>539</v>
      </c>
      <c r="D15" s="63">
        <v>2767</v>
      </c>
      <c r="E15" s="47">
        <v>651976510</v>
      </c>
      <c r="F15" s="47" t="s">
        <v>134</v>
      </c>
      <c r="G15" s="47" t="s">
        <v>242</v>
      </c>
      <c r="H15" s="58" t="s">
        <v>540</v>
      </c>
      <c r="I15" s="62">
        <v>9510000115277</v>
      </c>
    </row>
    <row r="16" spans="1:9">
      <c r="A16" s="53">
        <v>15</v>
      </c>
      <c r="B16" s="47" t="s">
        <v>282</v>
      </c>
      <c r="C16" s="63" t="s">
        <v>541</v>
      </c>
      <c r="D16" s="63">
        <v>4623</v>
      </c>
      <c r="E16" s="47">
        <v>653133871</v>
      </c>
      <c r="F16" s="47" t="s">
        <v>134</v>
      </c>
      <c r="G16" s="47" t="s">
        <v>283</v>
      </c>
      <c r="H16" s="58" t="s">
        <v>542</v>
      </c>
      <c r="I16" s="62">
        <v>9210000120914</v>
      </c>
    </row>
    <row r="17" spans="1:9">
      <c r="A17" s="53">
        <v>16</v>
      </c>
      <c r="B17" s="47" t="s">
        <v>201</v>
      </c>
      <c r="C17" s="61" t="s">
        <v>543</v>
      </c>
      <c r="D17" s="61">
        <v>1089</v>
      </c>
      <c r="E17" s="47">
        <v>651828716</v>
      </c>
      <c r="F17" s="47" t="s">
        <v>134</v>
      </c>
      <c r="G17" s="47" t="s">
        <v>202</v>
      </c>
      <c r="H17" s="58" t="s">
        <v>544</v>
      </c>
      <c r="I17" s="62">
        <v>9510000112258</v>
      </c>
    </row>
    <row r="18" spans="1:9">
      <c r="A18" s="53">
        <v>17</v>
      </c>
      <c r="B18" s="47" t="s">
        <v>390</v>
      </c>
      <c r="C18" s="66" t="s">
        <v>545</v>
      </c>
      <c r="D18" s="61">
        <v>2</v>
      </c>
      <c r="E18" s="67">
        <v>652841902</v>
      </c>
      <c r="F18" s="47" t="s">
        <v>134</v>
      </c>
      <c r="G18" s="47" t="s">
        <v>202</v>
      </c>
      <c r="H18" s="58" t="s">
        <v>546</v>
      </c>
      <c r="I18" s="62" t="s">
        <v>547</v>
      </c>
    </row>
    <row r="19" spans="1:9">
      <c r="A19" s="53">
        <v>18</v>
      </c>
      <c r="B19" s="47" t="s">
        <v>329</v>
      </c>
      <c r="C19" s="60" t="s">
        <v>636</v>
      </c>
      <c r="D19" s="61">
        <v>14</v>
      </c>
      <c r="E19" s="47">
        <v>652508480</v>
      </c>
      <c r="F19" s="47" t="s">
        <v>331</v>
      </c>
      <c r="G19" s="47" t="s">
        <v>330</v>
      </c>
      <c r="H19" s="58" t="s">
        <v>637</v>
      </c>
      <c r="I19" s="62">
        <v>9310000115018</v>
      </c>
    </row>
    <row r="20" spans="1:9">
      <c r="A20" s="53">
        <v>19</v>
      </c>
      <c r="B20" s="47" t="s">
        <v>149</v>
      </c>
      <c r="C20" s="61" t="s">
        <v>548</v>
      </c>
      <c r="D20" s="61">
        <v>118</v>
      </c>
      <c r="E20" s="47">
        <v>650571215</v>
      </c>
      <c r="F20" s="47" t="s">
        <v>134</v>
      </c>
      <c r="G20" s="47" t="s">
        <v>150</v>
      </c>
      <c r="H20" s="58" t="s">
        <v>523</v>
      </c>
      <c r="I20" s="62">
        <v>9410000116585</v>
      </c>
    </row>
    <row r="21" spans="1:9">
      <c r="A21" s="53">
        <v>20</v>
      </c>
      <c r="B21" s="47" t="s">
        <v>183</v>
      </c>
      <c r="C21" s="66" t="s">
        <v>549</v>
      </c>
      <c r="D21" s="61">
        <v>10737</v>
      </c>
      <c r="E21" s="47">
        <v>3622118393</v>
      </c>
      <c r="F21" s="47" t="s">
        <v>134</v>
      </c>
      <c r="G21" s="47" t="s">
        <v>181</v>
      </c>
      <c r="H21" s="58" t="s">
        <v>526</v>
      </c>
      <c r="I21" s="62">
        <v>9310000113385</v>
      </c>
    </row>
    <row r="22" spans="1:9">
      <c r="A22" s="53">
        <v>21</v>
      </c>
      <c r="B22" s="47" t="s">
        <v>97</v>
      </c>
      <c r="C22" s="57" t="s">
        <v>638</v>
      </c>
      <c r="D22" s="61">
        <v>15</v>
      </c>
      <c r="E22" s="47">
        <v>6529699570</v>
      </c>
      <c r="F22" s="47" t="s">
        <v>87</v>
      </c>
      <c r="G22" s="47" t="s">
        <v>639</v>
      </c>
      <c r="H22" s="58" t="s">
        <v>523</v>
      </c>
      <c r="I22" s="62">
        <v>8802839</v>
      </c>
    </row>
    <row r="23" spans="1:9">
      <c r="A23" s="53">
        <v>22</v>
      </c>
      <c r="B23" s="47" t="s">
        <v>185</v>
      </c>
      <c r="C23" s="61" t="s">
        <v>550</v>
      </c>
      <c r="D23" s="61">
        <v>5</v>
      </c>
      <c r="E23" s="47">
        <v>652970621</v>
      </c>
      <c r="F23" s="47" t="s">
        <v>134</v>
      </c>
      <c r="G23" s="47" t="s">
        <v>128</v>
      </c>
      <c r="H23" s="58" t="s">
        <v>551</v>
      </c>
      <c r="I23" s="62">
        <v>8604416</v>
      </c>
    </row>
    <row r="24" spans="1:9">
      <c r="A24" s="53">
        <v>23</v>
      </c>
      <c r="B24" s="47" t="s">
        <v>314</v>
      </c>
      <c r="C24" s="66" t="s">
        <v>571</v>
      </c>
      <c r="D24" s="61">
        <v>894</v>
      </c>
      <c r="E24" s="47">
        <v>651814618</v>
      </c>
      <c r="F24" s="47" t="s">
        <v>87</v>
      </c>
      <c r="G24" s="47" t="s">
        <v>315</v>
      </c>
      <c r="H24" s="58" t="s">
        <v>640</v>
      </c>
      <c r="I24" s="62">
        <v>8803380</v>
      </c>
    </row>
    <row r="25" spans="1:9">
      <c r="A25" s="53">
        <v>24</v>
      </c>
      <c r="B25" s="47" t="s">
        <v>189</v>
      </c>
      <c r="C25" s="66" t="s">
        <v>552</v>
      </c>
      <c r="D25" s="61">
        <v>564</v>
      </c>
      <c r="E25" s="47">
        <v>839905041</v>
      </c>
      <c r="F25" s="47" t="s">
        <v>134</v>
      </c>
      <c r="G25" s="47" t="s">
        <v>133</v>
      </c>
      <c r="H25" s="58" t="s">
        <v>553</v>
      </c>
      <c r="I25" s="62">
        <v>888999778811</v>
      </c>
    </row>
    <row r="26" spans="1:9">
      <c r="A26" s="53">
        <v>25</v>
      </c>
      <c r="B26" s="47" t="s">
        <v>377</v>
      </c>
      <c r="C26" s="63" t="s">
        <v>527</v>
      </c>
      <c r="D26" s="63">
        <v>101</v>
      </c>
      <c r="E26" s="67">
        <v>942282760</v>
      </c>
      <c r="F26" s="47" t="s">
        <v>87</v>
      </c>
      <c r="G26" s="47" t="s">
        <v>245</v>
      </c>
      <c r="H26" s="58" t="s">
        <v>523</v>
      </c>
      <c r="I26" s="62" t="s">
        <v>547</v>
      </c>
    </row>
    <row r="27" spans="1:9">
      <c r="A27" s="53">
        <v>26</v>
      </c>
      <c r="B27" s="47" t="s">
        <v>317</v>
      </c>
      <c r="C27" s="57" t="s">
        <v>554</v>
      </c>
      <c r="D27" s="63">
        <v>526</v>
      </c>
      <c r="E27" s="47">
        <v>749238887</v>
      </c>
      <c r="F27" s="47" t="s">
        <v>134</v>
      </c>
      <c r="G27" s="47" t="s">
        <v>315</v>
      </c>
      <c r="H27" s="58" t="s">
        <v>555</v>
      </c>
      <c r="I27" s="59">
        <v>900619353</v>
      </c>
    </row>
    <row r="28" spans="1:9">
      <c r="A28" s="53">
        <v>27</v>
      </c>
      <c r="B28" s="47" t="s">
        <v>365</v>
      </c>
      <c r="C28" s="63" t="s">
        <v>525</v>
      </c>
      <c r="D28" s="63">
        <v>640118119</v>
      </c>
      <c r="E28" s="47">
        <v>640118119</v>
      </c>
      <c r="F28" s="47" t="s">
        <v>134</v>
      </c>
      <c r="G28" s="47" t="s">
        <v>556</v>
      </c>
      <c r="H28" s="58" t="s">
        <v>551</v>
      </c>
      <c r="I28" s="59">
        <v>990111002002</v>
      </c>
    </row>
    <row r="29" spans="1:9">
      <c r="A29" s="53">
        <v>28</v>
      </c>
      <c r="B29" s="67" t="s">
        <v>361</v>
      </c>
      <c r="C29" s="61" t="s">
        <v>577</v>
      </c>
      <c r="D29" s="61">
        <v>10</v>
      </c>
      <c r="E29" s="67">
        <v>652506690</v>
      </c>
      <c r="F29" s="47" t="s">
        <v>325</v>
      </c>
      <c r="G29" s="58" t="s">
        <v>641</v>
      </c>
      <c r="H29" s="58" t="s">
        <v>642</v>
      </c>
      <c r="I29" s="62" t="s">
        <v>547</v>
      </c>
    </row>
    <row r="30" spans="1:9">
      <c r="A30" s="53">
        <v>29</v>
      </c>
      <c r="B30" s="47" t="s">
        <v>142</v>
      </c>
      <c r="C30" s="58" t="s">
        <v>557</v>
      </c>
      <c r="D30" s="61">
        <v>218</v>
      </c>
      <c r="E30" s="47">
        <v>5239919364</v>
      </c>
      <c r="F30" s="47" t="s">
        <v>134</v>
      </c>
      <c r="G30" s="47" t="s">
        <v>143</v>
      </c>
      <c r="H30" s="58" t="s">
        <v>528</v>
      </c>
      <c r="I30" s="62">
        <v>888999778515</v>
      </c>
    </row>
    <row r="31" spans="1:9">
      <c r="A31" s="53">
        <v>30</v>
      </c>
      <c r="B31" s="47" t="s">
        <v>102</v>
      </c>
      <c r="C31" s="66" t="s">
        <v>558</v>
      </c>
      <c r="D31" s="61">
        <v>12348</v>
      </c>
      <c r="E31" s="47">
        <v>653211120</v>
      </c>
      <c r="F31" s="47" t="s">
        <v>134</v>
      </c>
      <c r="G31" s="11" t="s">
        <v>312</v>
      </c>
      <c r="H31" s="58" t="s">
        <v>559</v>
      </c>
      <c r="I31" s="62">
        <v>9210000116437</v>
      </c>
    </row>
    <row r="32" spans="1:9">
      <c r="A32" s="53">
        <v>31</v>
      </c>
      <c r="B32" s="47" t="s">
        <v>270</v>
      </c>
      <c r="C32" s="58" t="s">
        <v>520</v>
      </c>
      <c r="D32" s="61">
        <v>2430</v>
      </c>
      <c r="E32" s="47">
        <v>651892759</v>
      </c>
      <c r="F32" s="47" t="s">
        <v>134</v>
      </c>
      <c r="G32" s="47" t="s">
        <v>245</v>
      </c>
      <c r="H32" s="58" t="s">
        <v>560</v>
      </c>
      <c r="I32" s="62">
        <v>9510000115550</v>
      </c>
    </row>
    <row r="33" spans="1:9">
      <c r="A33" s="53">
        <v>32</v>
      </c>
      <c r="B33" s="47" t="s">
        <v>244</v>
      </c>
      <c r="C33" s="58" t="s">
        <v>561</v>
      </c>
      <c r="D33" s="61">
        <v>1791</v>
      </c>
      <c r="E33" s="47">
        <v>651966795</v>
      </c>
      <c r="F33" s="47" t="s">
        <v>134</v>
      </c>
      <c r="G33" s="47" t="s">
        <v>245</v>
      </c>
      <c r="H33" s="58" t="s">
        <v>562</v>
      </c>
      <c r="I33" s="62">
        <v>9740110000265</v>
      </c>
    </row>
    <row r="34" spans="1:9">
      <c r="A34" s="53">
        <v>33</v>
      </c>
      <c r="B34" s="47" t="s">
        <v>269</v>
      </c>
      <c r="C34" s="61" t="s">
        <v>549</v>
      </c>
      <c r="D34" s="61">
        <v>11324</v>
      </c>
      <c r="E34" s="47">
        <v>653200889</v>
      </c>
      <c r="F34" s="47" t="s">
        <v>134</v>
      </c>
      <c r="G34" s="47" t="s">
        <v>245</v>
      </c>
      <c r="H34" s="58" t="s">
        <v>563</v>
      </c>
      <c r="I34" s="62">
        <v>9210000121936</v>
      </c>
    </row>
    <row r="35" spans="1:9">
      <c r="A35" s="53">
        <v>34</v>
      </c>
      <c r="B35" s="47" t="s">
        <v>145</v>
      </c>
      <c r="C35" s="57" t="s">
        <v>564</v>
      </c>
      <c r="D35" s="61">
        <v>1454</v>
      </c>
      <c r="E35" s="47">
        <v>937977543</v>
      </c>
      <c r="F35" s="47" t="s">
        <v>134</v>
      </c>
      <c r="G35" s="47" t="s">
        <v>143</v>
      </c>
      <c r="H35" s="57" t="s">
        <v>528</v>
      </c>
      <c r="I35" s="59">
        <v>9310000113396</v>
      </c>
    </row>
    <row r="36" spans="1:9">
      <c r="A36" s="53">
        <v>35</v>
      </c>
      <c r="B36" s="47" t="s">
        <v>208</v>
      </c>
      <c r="C36" s="63" t="s">
        <v>550</v>
      </c>
      <c r="D36" s="63">
        <v>211</v>
      </c>
      <c r="E36" s="47">
        <v>859844773</v>
      </c>
      <c r="F36" s="47" t="s">
        <v>134</v>
      </c>
      <c r="G36" s="47" t="s">
        <v>202</v>
      </c>
      <c r="H36" s="58" t="s">
        <v>565</v>
      </c>
      <c r="I36" s="62">
        <v>9510000112259</v>
      </c>
    </row>
    <row r="37" spans="1:9">
      <c r="A37" s="53">
        <v>36</v>
      </c>
      <c r="B37" s="47" t="s">
        <v>303</v>
      </c>
      <c r="C37" s="58" t="s">
        <v>566</v>
      </c>
      <c r="D37" s="61">
        <v>18237</v>
      </c>
      <c r="E37" s="47">
        <v>70170061</v>
      </c>
      <c r="F37" s="47" t="s">
        <v>134</v>
      </c>
      <c r="G37" s="47" t="s">
        <v>301</v>
      </c>
      <c r="H37" s="58" t="s">
        <v>567</v>
      </c>
      <c r="I37" s="62">
        <v>9410000116418</v>
      </c>
    </row>
    <row r="38" spans="1:9">
      <c r="A38" s="53">
        <v>37</v>
      </c>
      <c r="B38" s="47" t="s">
        <v>378</v>
      </c>
      <c r="C38" s="63" t="s">
        <v>568</v>
      </c>
      <c r="D38" s="63">
        <v>907</v>
      </c>
      <c r="E38" s="67">
        <v>791823431</v>
      </c>
      <c r="F38" s="47" t="s">
        <v>134</v>
      </c>
      <c r="G38" s="57" t="s">
        <v>122</v>
      </c>
      <c r="H38" s="58" t="s">
        <v>540</v>
      </c>
      <c r="I38" s="59">
        <v>990111004002</v>
      </c>
    </row>
    <row r="39" spans="1:9">
      <c r="A39" s="53">
        <v>38</v>
      </c>
      <c r="B39" s="47" t="s">
        <v>374</v>
      </c>
      <c r="C39" s="63" t="s">
        <v>569</v>
      </c>
      <c r="D39" s="63">
        <v>2</v>
      </c>
      <c r="E39" s="68">
        <v>5239544662</v>
      </c>
      <c r="F39" s="66" t="s">
        <v>134</v>
      </c>
      <c r="G39" s="66" t="s">
        <v>449</v>
      </c>
      <c r="H39" s="61" t="s">
        <v>570</v>
      </c>
      <c r="I39" s="59">
        <v>990111047001</v>
      </c>
    </row>
    <row r="40" spans="1:9">
      <c r="A40" s="53">
        <v>39</v>
      </c>
      <c r="B40" s="47" t="s">
        <v>86</v>
      </c>
      <c r="C40" s="58" t="s">
        <v>643</v>
      </c>
      <c r="D40" s="61">
        <v>3124</v>
      </c>
      <c r="E40" s="47">
        <v>651980089</v>
      </c>
      <c r="F40" s="47" t="s">
        <v>87</v>
      </c>
      <c r="G40" s="58" t="s">
        <v>644</v>
      </c>
      <c r="H40" s="57" t="s">
        <v>645</v>
      </c>
      <c r="I40" s="62">
        <v>9740110000801</v>
      </c>
    </row>
    <row r="41" spans="1:9">
      <c r="A41" s="53">
        <v>40</v>
      </c>
      <c r="B41" s="47" t="s">
        <v>290</v>
      </c>
      <c r="C41" s="63" t="s">
        <v>646</v>
      </c>
      <c r="D41" s="61">
        <v>640024068</v>
      </c>
      <c r="E41" s="47">
        <v>640024068</v>
      </c>
      <c r="F41" s="47" t="s">
        <v>87</v>
      </c>
      <c r="G41" s="47" t="s">
        <v>174</v>
      </c>
      <c r="H41" s="58" t="s">
        <v>562</v>
      </c>
      <c r="I41" s="62">
        <v>9310000113370</v>
      </c>
    </row>
    <row r="42" spans="1:9">
      <c r="A42" s="53">
        <v>41</v>
      </c>
      <c r="B42" s="47" t="s">
        <v>391</v>
      </c>
      <c r="C42" s="61" t="s">
        <v>571</v>
      </c>
      <c r="D42" s="61">
        <v>243</v>
      </c>
      <c r="E42" s="47">
        <v>3719170993</v>
      </c>
      <c r="F42" s="47" t="s">
        <v>134</v>
      </c>
      <c r="G42" s="57" t="s">
        <v>202</v>
      </c>
      <c r="H42" s="58" t="s">
        <v>572</v>
      </c>
      <c r="I42" s="59">
        <v>990111021001</v>
      </c>
    </row>
    <row r="43" spans="1:9">
      <c r="A43" s="53">
        <v>42</v>
      </c>
      <c r="B43" s="47" t="s">
        <v>383</v>
      </c>
      <c r="C43" s="61" t="s">
        <v>520</v>
      </c>
      <c r="D43" s="61">
        <v>635</v>
      </c>
      <c r="E43" s="67">
        <v>2269407660</v>
      </c>
      <c r="F43" s="47" t="s">
        <v>647</v>
      </c>
      <c r="G43" s="47" t="s">
        <v>547</v>
      </c>
      <c r="H43" s="58" t="s">
        <v>547</v>
      </c>
      <c r="I43" s="62" t="s">
        <v>547</v>
      </c>
    </row>
    <row r="44" spans="1:9">
      <c r="A44" s="53">
        <v>43</v>
      </c>
      <c r="B44" s="47" t="s">
        <v>368</v>
      </c>
      <c r="C44" s="61" t="s">
        <v>543</v>
      </c>
      <c r="D44" s="61">
        <v>2509</v>
      </c>
      <c r="E44" s="67">
        <v>941611949</v>
      </c>
      <c r="F44" s="58" t="s">
        <v>325</v>
      </c>
      <c r="G44" s="58" t="s">
        <v>158</v>
      </c>
      <c r="H44" s="58" t="s">
        <v>567</v>
      </c>
      <c r="I44" s="59">
        <v>41110000076</v>
      </c>
    </row>
    <row r="45" spans="1:9">
      <c r="A45" s="53">
        <v>44</v>
      </c>
      <c r="B45" s="47" t="s">
        <v>381</v>
      </c>
      <c r="C45" s="61" t="s">
        <v>543</v>
      </c>
      <c r="D45" s="61">
        <v>640095811</v>
      </c>
      <c r="E45" s="67">
        <v>640095811</v>
      </c>
      <c r="F45" s="47" t="s">
        <v>87</v>
      </c>
      <c r="G45" s="47" t="s">
        <v>245</v>
      </c>
      <c r="H45" s="61" t="s">
        <v>526</v>
      </c>
      <c r="I45" s="59">
        <v>990111073001</v>
      </c>
    </row>
    <row r="46" spans="1:9">
      <c r="A46" s="53">
        <v>45</v>
      </c>
      <c r="B46" s="47" t="s">
        <v>400</v>
      </c>
      <c r="C46" s="57" t="s">
        <v>573</v>
      </c>
      <c r="D46" s="61">
        <v>3313</v>
      </c>
      <c r="E46" s="64">
        <v>653120771</v>
      </c>
      <c r="F46" s="47" t="s">
        <v>134</v>
      </c>
      <c r="G46" s="57" t="s">
        <v>574</v>
      </c>
      <c r="H46" s="58" t="s">
        <v>562</v>
      </c>
      <c r="I46" s="59">
        <v>9310000113388</v>
      </c>
    </row>
    <row r="47" spans="1:9">
      <c r="A47" s="53">
        <v>46</v>
      </c>
      <c r="B47" s="47" t="s">
        <v>284</v>
      </c>
      <c r="C47" s="66" t="s">
        <v>564</v>
      </c>
      <c r="D47" s="61">
        <v>2464</v>
      </c>
      <c r="E47" s="47">
        <v>651943205</v>
      </c>
      <c r="F47" s="47" t="s">
        <v>134</v>
      </c>
      <c r="G47" s="47" t="s">
        <v>285</v>
      </c>
      <c r="H47" s="61" t="s">
        <v>575</v>
      </c>
      <c r="I47" s="62">
        <v>8803457</v>
      </c>
    </row>
    <row r="48" spans="1:9">
      <c r="A48" s="53">
        <v>47</v>
      </c>
      <c r="B48" s="47" t="s">
        <v>385</v>
      </c>
      <c r="C48" s="66" t="s">
        <v>571</v>
      </c>
      <c r="D48" s="61">
        <v>17139</v>
      </c>
      <c r="E48" s="78">
        <v>650172167</v>
      </c>
      <c r="F48" s="47" t="s">
        <v>648</v>
      </c>
      <c r="G48" s="47" t="s">
        <v>649</v>
      </c>
      <c r="H48" s="58" t="s">
        <v>589</v>
      </c>
      <c r="I48" s="62" t="s">
        <v>547</v>
      </c>
    </row>
    <row r="49" spans="1:9">
      <c r="A49" s="53">
        <v>48</v>
      </c>
      <c r="B49" s="47" t="s">
        <v>162</v>
      </c>
      <c r="C49" s="61" t="s">
        <v>550</v>
      </c>
      <c r="D49" s="61">
        <v>10</v>
      </c>
      <c r="E49" s="47">
        <v>652643655</v>
      </c>
      <c r="F49" s="47" t="s">
        <v>134</v>
      </c>
      <c r="G49" s="47" t="s">
        <v>163</v>
      </c>
      <c r="H49" s="61" t="s">
        <v>576</v>
      </c>
      <c r="I49" s="62">
        <v>9740110000798</v>
      </c>
    </row>
    <row r="50" spans="1:9">
      <c r="A50" s="53">
        <v>49</v>
      </c>
      <c r="B50" s="47" t="s">
        <v>396</v>
      </c>
      <c r="C50" s="57" t="s">
        <v>577</v>
      </c>
      <c r="D50" s="61">
        <v>1</v>
      </c>
      <c r="E50" s="67">
        <v>652865526</v>
      </c>
      <c r="F50" s="47" t="s">
        <v>134</v>
      </c>
      <c r="G50" s="57" t="s">
        <v>578</v>
      </c>
      <c r="H50" s="57" t="s">
        <v>579</v>
      </c>
      <c r="I50" s="59">
        <v>902003387</v>
      </c>
    </row>
    <row r="51" spans="1:9">
      <c r="A51" s="53">
        <v>50</v>
      </c>
      <c r="B51" s="47" t="s">
        <v>165</v>
      </c>
      <c r="C51" s="66" t="s">
        <v>518</v>
      </c>
      <c r="D51" s="61">
        <v>1</v>
      </c>
      <c r="E51" s="47">
        <v>652682464</v>
      </c>
      <c r="F51" s="47" t="s">
        <v>134</v>
      </c>
      <c r="G51" s="47" t="s">
        <v>166</v>
      </c>
      <c r="H51" s="61" t="s">
        <v>580</v>
      </c>
      <c r="I51" s="62">
        <v>9310000116056</v>
      </c>
    </row>
    <row r="52" spans="1:9">
      <c r="A52" s="53">
        <v>51</v>
      </c>
      <c r="B52" s="47" t="s">
        <v>388</v>
      </c>
      <c r="C52" s="63" t="s">
        <v>581</v>
      </c>
      <c r="D52" s="61">
        <v>1008</v>
      </c>
      <c r="E52" s="67">
        <v>651805538</v>
      </c>
      <c r="F52" s="47" t="s">
        <v>134</v>
      </c>
      <c r="G52" s="57" t="s">
        <v>248</v>
      </c>
      <c r="H52" s="61" t="s">
        <v>582</v>
      </c>
      <c r="I52" s="62">
        <v>8803338</v>
      </c>
    </row>
    <row r="53" spans="1:9">
      <c r="A53" s="53">
        <v>52</v>
      </c>
      <c r="B53" s="47" t="s">
        <v>160</v>
      </c>
      <c r="C53" s="63" t="s">
        <v>583</v>
      </c>
      <c r="D53" s="61">
        <v>6</v>
      </c>
      <c r="E53" s="47">
        <v>3719601544</v>
      </c>
      <c r="F53" s="47" t="s">
        <v>134</v>
      </c>
      <c r="G53" s="47" t="s">
        <v>161</v>
      </c>
      <c r="H53" s="61" t="s">
        <v>584</v>
      </c>
      <c r="I53" s="62">
        <v>9410000116765</v>
      </c>
    </row>
    <row r="54" spans="1:9">
      <c r="A54" s="53">
        <v>53</v>
      </c>
      <c r="B54" s="47" t="s">
        <v>114</v>
      </c>
      <c r="C54" s="61" t="s">
        <v>541</v>
      </c>
      <c r="D54" s="61">
        <v>153</v>
      </c>
      <c r="E54" s="47">
        <v>651780713</v>
      </c>
      <c r="F54" s="47" t="s">
        <v>87</v>
      </c>
      <c r="G54" s="47" t="s">
        <v>112</v>
      </c>
      <c r="H54" s="61" t="s">
        <v>650</v>
      </c>
      <c r="I54" s="62">
        <v>888999780422</v>
      </c>
    </row>
    <row r="55" spans="1:9">
      <c r="A55" s="53">
        <v>54</v>
      </c>
      <c r="B55" s="47" t="s">
        <v>211</v>
      </c>
      <c r="C55" s="66" t="s">
        <v>534</v>
      </c>
      <c r="D55" s="61">
        <v>2176</v>
      </c>
      <c r="E55" s="47">
        <v>651866871</v>
      </c>
      <c r="F55" s="47" t="s">
        <v>134</v>
      </c>
      <c r="G55" s="47" t="s">
        <v>202</v>
      </c>
      <c r="H55" s="58" t="s">
        <v>585</v>
      </c>
      <c r="I55" s="62">
        <v>8803570</v>
      </c>
    </row>
    <row r="56" spans="1:9">
      <c r="A56" s="53">
        <v>55</v>
      </c>
      <c r="B56" s="47" t="s">
        <v>264</v>
      </c>
      <c r="C56" s="61" t="s">
        <v>586</v>
      </c>
      <c r="D56" s="61">
        <v>92</v>
      </c>
      <c r="E56" s="47">
        <v>651830176</v>
      </c>
      <c r="F56" s="47" t="s">
        <v>134</v>
      </c>
      <c r="G56" s="47" t="s">
        <v>256</v>
      </c>
      <c r="H56" s="58" t="s">
        <v>587</v>
      </c>
      <c r="I56" s="62">
        <v>900619425</v>
      </c>
    </row>
    <row r="57" spans="1:9">
      <c r="A57" s="53">
        <v>56</v>
      </c>
      <c r="B57" s="67" t="s">
        <v>373</v>
      </c>
      <c r="C57" s="63" t="s">
        <v>588</v>
      </c>
      <c r="D57" s="63">
        <v>518</v>
      </c>
      <c r="E57" s="67">
        <v>651776627</v>
      </c>
      <c r="F57" s="47" t="s">
        <v>134</v>
      </c>
      <c r="G57" s="69" t="s">
        <v>301</v>
      </c>
      <c r="H57" s="58" t="s">
        <v>589</v>
      </c>
      <c r="I57" s="62" t="s">
        <v>547</v>
      </c>
    </row>
    <row r="58" spans="1:9">
      <c r="A58" s="53">
        <v>57</v>
      </c>
      <c r="B58" s="47" t="s">
        <v>379</v>
      </c>
      <c r="C58" s="66" t="s">
        <v>651</v>
      </c>
      <c r="D58" s="61">
        <v>1</v>
      </c>
      <c r="E58" s="67">
        <v>652224636</v>
      </c>
      <c r="F58" s="47" t="s">
        <v>87</v>
      </c>
      <c r="G58" s="69" t="s">
        <v>470</v>
      </c>
      <c r="H58" s="58" t="s">
        <v>652</v>
      </c>
      <c r="I58" s="62">
        <v>9210000113876</v>
      </c>
    </row>
    <row r="59" spans="1:9">
      <c r="A59" s="53">
        <v>58</v>
      </c>
      <c r="B59" s="47" t="s">
        <v>204</v>
      </c>
      <c r="C59" s="66" t="s">
        <v>590</v>
      </c>
      <c r="D59" s="61">
        <v>2</v>
      </c>
      <c r="E59" s="47">
        <v>652877427</v>
      </c>
      <c r="F59" s="47" t="s">
        <v>134</v>
      </c>
      <c r="G59" s="47" t="s">
        <v>202</v>
      </c>
      <c r="H59" s="58" t="s">
        <v>591</v>
      </c>
      <c r="I59" s="62">
        <v>888999789556</v>
      </c>
    </row>
    <row r="60" spans="1:9">
      <c r="A60" s="53">
        <v>59</v>
      </c>
      <c r="B60" s="47" t="s">
        <v>121</v>
      </c>
      <c r="C60" s="66" t="s">
        <v>549</v>
      </c>
      <c r="D60" s="61">
        <v>1</v>
      </c>
      <c r="E60" s="47">
        <v>5639836271</v>
      </c>
      <c r="F60" s="47" t="s">
        <v>87</v>
      </c>
      <c r="G60" s="47" t="s">
        <v>122</v>
      </c>
      <c r="H60" s="58" t="s">
        <v>653</v>
      </c>
      <c r="I60" s="62">
        <v>900609263</v>
      </c>
    </row>
    <row r="61" spans="1:9">
      <c r="A61" s="53">
        <v>60</v>
      </c>
      <c r="B61" s="47" t="s">
        <v>364</v>
      </c>
      <c r="C61" s="63" t="s">
        <v>550</v>
      </c>
      <c r="D61" s="63">
        <v>479</v>
      </c>
      <c r="E61" s="67">
        <v>5239417156</v>
      </c>
      <c r="F61" s="47" t="s">
        <v>87</v>
      </c>
      <c r="G61" s="69" t="s">
        <v>654</v>
      </c>
      <c r="H61" s="58" t="s">
        <v>589</v>
      </c>
      <c r="I61" s="59">
        <v>990111042001</v>
      </c>
    </row>
    <row r="62" spans="1:9" ht="18.75" customHeight="1">
      <c r="A62" s="53">
        <v>61</v>
      </c>
      <c r="B62" s="47" t="s">
        <v>138</v>
      </c>
      <c r="C62" s="63" t="s">
        <v>592</v>
      </c>
      <c r="D62" s="63">
        <v>3900</v>
      </c>
      <c r="E62" s="47">
        <v>653126646</v>
      </c>
      <c r="F62" s="47" t="s">
        <v>134</v>
      </c>
      <c r="G62" s="47" t="s">
        <v>139</v>
      </c>
      <c r="H62" s="58" t="s">
        <v>589</v>
      </c>
      <c r="I62" s="62">
        <v>9510000112270</v>
      </c>
    </row>
    <row r="63" spans="1:9">
      <c r="A63" s="53">
        <v>62</v>
      </c>
      <c r="B63" s="47" t="s">
        <v>107</v>
      </c>
      <c r="C63" s="66" t="s">
        <v>549</v>
      </c>
      <c r="D63" s="61">
        <v>9</v>
      </c>
      <c r="E63" s="47">
        <v>5639715782</v>
      </c>
      <c r="F63" s="47" t="s">
        <v>87</v>
      </c>
      <c r="G63" s="47" t="s">
        <v>108</v>
      </c>
      <c r="H63" s="58" t="s">
        <v>655</v>
      </c>
      <c r="I63" s="62">
        <v>8806580</v>
      </c>
    </row>
    <row r="64" spans="1:9">
      <c r="A64" s="53">
        <v>63</v>
      </c>
      <c r="B64" s="47" t="s">
        <v>140</v>
      </c>
      <c r="C64" s="66" t="s">
        <v>593</v>
      </c>
      <c r="D64" s="61">
        <v>4019</v>
      </c>
      <c r="E64" s="47">
        <v>651278041</v>
      </c>
      <c r="F64" s="47" t="s">
        <v>134</v>
      </c>
      <c r="G64" s="58" t="s">
        <v>556</v>
      </c>
      <c r="H64" s="58" t="s">
        <v>594</v>
      </c>
      <c r="I64" s="62">
        <v>980211002002</v>
      </c>
    </row>
    <row r="65" spans="1:9">
      <c r="A65" s="53">
        <v>64</v>
      </c>
      <c r="B65" s="47" t="s">
        <v>380</v>
      </c>
      <c r="C65" s="63" t="s">
        <v>595</v>
      </c>
      <c r="D65" s="61">
        <v>12012</v>
      </c>
      <c r="E65" s="67">
        <v>653207761</v>
      </c>
      <c r="F65" s="69" t="s">
        <v>134</v>
      </c>
      <c r="G65" s="69" t="s">
        <v>449</v>
      </c>
      <c r="H65" s="58" t="s">
        <v>596</v>
      </c>
      <c r="I65" s="62">
        <v>9740110000264</v>
      </c>
    </row>
    <row r="66" spans="1:9">
      <c r="A66" s="53">
        <v>65</v>
      </c>
      <c r="B66" s="47" t="s">
        <v>228</v>
      </c>
      <c r="C66" s="66" t="s">
        <v>597</v>
      </c>
      <c r="D66" s="61">
        <v>62</v>
      </c>
      <c r="E66" s="47">
        <v>6529891692</v>
      </c>
      <c r="F66" s="47" t="s">
        <v>134</v>
      </c>
      <c r="G66" s="47" t="s">
        <v>227</v>
      </c>
      <c r="H66" s="58" t="s">
        <v>575</v>
      </c>
      <c r="I66" s="62">
        <v>900609256</v>
      </c>
    </row>
    <row r="67" spans="1:9">
      <c r="A67" s="53">
        <v>66</v>
      </c>
      <c r="B67" s="47" t="s">
        <v>216</v>
      </c>
      <c r="C67" s="66" t="s">
        <v>598</v>
      </c>
      <c r="D67" s="61">
        <v>845</v>
      </c>
      <c r="E67" s="47">
        <v>2991674660</v>
      </c>
      <c r="F67" s="47" t="s">
        <v>134</v>
      </c>
      <c r="G67" s="47" t="s">
        <v>202</v>
      </c>
      <c r="H67" s="58" t="s">
        <v>599</v>
      </c>
      <c r="I67" s="62">
        <v>888999794176</v>
      </c>
    </row>
    <row r="68" spans="1:9">
      <c r="A68" s="53">
        <v>67</v>
      </c>
      <c r="B68" s="47" t="s">
        <v>168</v>
      </c>
      <c r="C68" s="66" t="s">
        <v>550</v>
      </c>
      <c r="D68" s="61">
        <v>7</v>
      </c>
      <c r="E68" s="47">
        <v>5239868123</v>
      </c>
      <c r="F68" s="47" t="s">
        <v>134</v>
      </c>
      <c r="G68" s="47" t="s">
        <v>150</v>
      </c>
      <c r="H68" s="58" t="s">
        <v>559</v>
      </c>
      <c r="I68" s="62">
        <v>8607626</v>
      </c>
    </row>
    <row r="69" spans="1:9">
      <c r="A69" s="53">
        <v>68</v>
      </c>
      <c r="B69" s="47" t="s">
        <v>393</v>
      </c>
      <c r="C69" s="66" t="s">
        <v>549</v>
      </c>
      <c r="D69" s="61">
        <v>379</v>
      </c>
      <c r="E69" s="67">
        <v>5239480427</v>
      </c>
      <c r="F69" s="70" t="s">
        <v>134</v>
      </c>
      <c r="G69" s="58" t="s">
        <v>600</v>
      </c>
      <c r="H69" s="58" t="s">
        <v>601</v>
      </c>
      <c r="I69" s="59">
        <v>990111023001</v>
      </c>
    </row>
    <row r="70" spans="1:9">
      <c r="A70" s="53">
        <v>69</v>
      </c>
      <c r="B70" s="47" t="s">
        <v>125</v>
      </c>
      <c r="C70" s="63" t="s">
        <v>656</v>
      </c>
      <c r="D70" s="61">
        <v>4</v>
      </c>
      <c r="E70" s="47">
        <v>6489858444</v>
      </c>
      <c r="F70" s="47" t="s">
        <v>87</v>
      </c>
      <c r="G70" s="47" t="s">
        <v>126</v>
      </c>
      <c r="H70" s="58" t="s">
        <v>591</v>
      </c>
      <c r="I70" s="62">
        <v>900617767</v>
      </c>
    </row>
    <row r="71" spans="1:9">
      <c r="A71" s="53">
        <v>70</v>
      </c>
      <c r="B71" s="47" t="s">
        <v>238</v>
      </c>
      <c r="C71" s="57" t="s">
        <v>549</v>
      </c>
      <c r="D71" s="61">
        <v>1785</v>
      </c>
      <c r="E71" s="47">
        <v>653105495</v>
      </c>
      <c r="F71" s="47" t="s">
        <v>134</v>
      </c>
      <c r="G71" s="47" t="s">
        <v>239</v>
      </c>
      <c r="H71" s="57" t="s">
        <v>526</v>
      </c>
      <c r="I71" s="59">
        <v>9510000112254</v>
      </c>
    </row>
    <row r="72" spans="1:9">
      <c r="A72" s="53">
        <v>71</v>
      </c>
      <c r="B72" s="67" t="s">
        <v>341</v>
      </c>
      <c r="C72" s="66" t="s">
        <v>602</v>
      </c>
      <c r="D72" s="61">
        <v>14479</v>
      </c>
      <c r="E72" s="67">
        <v>653222432</v>
      </c>
      <c r="F72" s="47" t="s">
        <v>134</v>
      </c>
      <c r="G72" s="47" t="s">
        <v>181</v>
      </c>
      <c r="H72" s="58" t="s">
        <v>603</v>
      </c>
      <c r="I72" s="62" t="s">
        <v>547</v>
      </c>
    </row>
    <row r="73" spans="1:9">
      <c r="A73" s="53">
        <v>72</v>
      </c>
      <c r="B73" s="47" t="s">
        <v>95</v>
      </c>
      <c r="C73" s="66" t="s">
        <v>527</v>
      </c>
      <c r="D73" s="61">
        <v>234</v>
      </c>
      <c r="E73" s="47">
        <v>651847461</v>
      </c>
      <c r="F73" s="47" t="s">
        <v>87</v>
      </c>
      <c r="G73" s="47" t="s">
        <v>93</v>
      </c>
      <c r="H73" s="58" t="s">
        <v>657</v>
      </c>
      <c r="I73" s="62">
        <v>8607470</v>
      </c>
    </row>
    <row r="74" spans="1:9">
      <c r="A74" s="53">
        <v>73</v>
      </c>
      <c r="B74" s="47" t="s">
        <v>386</v>
      </c>
      <c r="C74" s="66" t="s">
        <v>552</v>
      </c>
      <c r="D74" s="61">
        <v>3082</v>
      </c>
      <c r="E74" s="67">
        <v>793673003</v>
      </c>
      <c r="F74" s="47" t="s">
        <v>87</v>
      </c>
      <c r="G74" s="47" t="s">
        <v>248</v>
      </c>
      <c r="H74" s="58" t="s">
        <v>576</v>
      </c>
      <c r="I74" s="59">
        <v>990111073003</v>
      </c>
    </row>
    <row r="75" spans="1:9">
      <c r="A75" s="53">
        <v>74</v>
      </c>
      <c r="B75" s="47" t="s">
        <v>320</v>
      </c>
      <c r="C75" s="61" t="s">
        <v>550</v>
      </c>
      <c r="D75" s="61">
        <v>27</v>
      </c>
      <c r="E75" s="47">
        <v>779958934</v>
      </c>
      <c r="F75" s="47" t="s">
        <v>134</v>
      </c>
      <c r="G75" s="47" t="s">
        <v>268</v>
      </c>
      <c r="H75" s="58" t="s">
        <v>604</v>
      </c>
      <c r="I75" s="62">
        <v>9310000112117</v>
      </c>
    </row>
    <row r="76" spans="1:9">
      <c r="A76" s="53">
        <v>75</v>
      </c>
      <c r="B76" s="47" t="s">
        <v>401</v>
      </c>
      <c r="C76" s="61" t="s">
        <v>549</v>
      </c>
      <c r="D76" s="61">
        <v>15786</v>
      </c>
      <c r="E76" s="47">
        <v>653235501</v>
      </c>
      <c r="F76" s="47" t="s">
        <v>87</v>
      </c>
      <c r="G76" s="47" t="s">
        <v>174</v>
      </c>
      <c r="H76" s="58" t="s">
        <v>562</v>
      </c>
      <c r="I76" s="62" t="s">
        <v>547</v>
      </c>
    </row>
    <row r="77" spans="1:9">
      <c r="A77" s="53">
        <v>76</v>
      </c>
      <c r="B77" s="47" t="s">
        <v>371</v>
      </c>
      <c r="C77" s="63" t="s">
        <v>554</v>
      </c>
      <c r="D77" s="61">
        <v>109</v>
      </c>
      <c r="E77" s="67">
        <v>653342535</v>
      </c>
      <c r="F77" s="69" t="s">
        <v>134</v>
      </c>
      <c r="G77" s="69" t="s">
        <v>301</v>
      </c>
      <c r="H77" s="58" t="s">
        <v>605</v>
      </c>
      <c r="I77" s="59">
        <v>990111017001</v>
      </c>
    </row>
    <row r="78" spans="1:9">
      <c r="A78" s="53">
        <v>77</v>
      </c>
      <c r="B78" s="47" t="s">
        <v>132</v>
      </c>
      <c r="C78" s="57" t="s">
        <v>606</v>
      </c>
      <c r="D78" s="61">
        <v>597</v>
      </c>
      <c r="E78" s="47">
        <v>651811643</v>
      </c>
      <c r="F78" s="47" t="s">
        <v>134</v>
      </c>
      <c r="G78" s="47" t="s">
        <v>133</v>
      </c>
      <c r="H78" s="58" t="s">
        <v>562</v>
      </c>
      <c r="I78" s="59">
        <v>9410000113783</v>
      </c>
    </row>
    <row r="79" spans="1:9">
      <c r="A79" s="53">
        <v>78</v>
      </c>
      <c r="B79" s="47" t="s">
        <v>147</v>
      </c>
      <c r="C79" s="66" t="s">
        <v>607</v>
      </c>
      <c r="D79" s="61">
        <v>40</v>
      </c>
      <c r="E79" s="47">
        <v>889768277</v>
      </c>
      <c r="F79" s="47" t="s">
        <v>134</v>
      </c>
      <c r="G79" s="47" t="s">
        <v>148</v>
      </c>
      <c r="H79" s="58" t="s">
        <v>608</v>
      </c>
      <c r="I79" s="62">
        <v>902001762</v>
      </c>
    </row>
    <row r="80" spans="1:9">
      <c r="A80" s="53">
        <v>79</v>
      </c>
      <c r="B80" s="47" t="s">
        <v>173</v>
      </c>
      <c r="C80" s="66" t="s">
        <v>534</v>
      </c>
      <c r="D80" s="61">
        <v>2</v>
      </c>
      <c r="E80" s="47">
        <v>5639910021</v>
      </c>
      <c r="F80" s="47" t="s">
        <v>87</v>
      </c>
      <c r="G80" s="47" t="s">
        <v>174</v>
      </c>
      <c r="H80" s="58" t="s">
        <v>658</v>
      </c>
      <c r="I80" s="62">
        <v>9310000120068</v>
      </c>
    </row>
    <row r="81" spans="1:9">
      <c r="A81" s="53">
        <v>80</v>
      </c>
      <c r="B81" s="47" t="s">
        <v>333</v>
      </c>
      <c r="C81" s="66" t="s">
        <v>593</v>
      </c>
      <c r="D81" s="61">
        <v>36</v>
      </c>
      <c r="E81" s="47">
        <v>652300049</v>
      </c>
      <c r="F81" s="47" t="s">
        <v>331</v>
      </c>
      <c r="G81" s="47" t="s">
        <v>334</v>
      </c>
      <c r="H81" s="58" t="s">
        <v>659</v>
      </c>
      <c r="I81" s="62">
        <v>9310000115262</v>
      </c>
    </row>
    <row r="82" spans="1:9">
      <c r="A82" s="53">
        <v>81</v>
      </c>
      <c r="B82" s="47" t="s">
        <v>170</v>
      </c>
      <c r="C82" s="57" t="s">
        <v>609</v>
      </c>
      <c r="D82" s="61">
        <v>1592</v>
      </c>
      <c r="E82" s="47">
        <v>6529650296</v>
      </c>
      <c r="F82" s="47" t="s">
        <v>134</v>
      </c>
      <c r="G82" s="47" t="s">
        <v>122</v>
      </c>
      <c r="H82" s="57" t="s">
        <v>551</v>
      </c>
      <c r="I82" s="59">
        <v>902003245</v>
      </c>
    </row>
    <row r="83" spans="1:9">
      <c r="A83" s="53">
        <v>82</v>
      </c>
      <c r="B83" s="47" t="s">
        <v>177</v>
      </c>
      <c r="C83" s="66" t="s">
        <v>610</v>
      </c>
      <c r="D83" s="61">
        <v>676</v>
      </c>
      <c r="E83" s="47">
        <v>651762588</v>
      </c>
      <c r="F83" s="47" t="s">
        <v>134</v>
      </c>
      <c r="G83" s="47" t="s">
        <v>174</v>
      </c>
      <c r="H83" s="58" t="s">
        <v>611</v>
      </c>
      <c r="I83" s="62">
        <v>9410000116422</v>
      </c>
    </row>
    <row r="84" spans="1:9">
      <c r="A84" s="53">
        <v>83</v>
      </c>
      <c r="B84" s="47" t="s">
        <v>305</v>
      </c>
      <c r="C84" s="61" t="s">
        <v>612</v>
      </c>
      <c r="D84" s="61">
        <v>14258</v>
      </c>
      <c r="E84" s="47">
        <v>650143361</v>
      </c>
      <c r="F84" s="47" t="s">
        <v>134</v>
      </c>
      <c r="G84" s="47" t="s">
        <v>301</v>
      </c>
      <c r="H84" s="58" t="s">
        <v>562</v>
      </c>
      <c r="I84" s="62">
        <v>9740110000821</v>
      </c>
    </row>
    <row r="85" spans="1:9">
      <c r="A85" s="53">
        <v>84</v>
      </c>
      <c r="B85" s="47" t="s">
        <v>288</v>
      </c>
      <c r="C85" s="63" t="s">
        <v>660</v>
      </c>
      <c r="D85" s="61">
        <v>354</v>
      </c>
      <c r="E85" s="47">
        <v>651790441</v>
      </c>
      <c r="F85" s="47" t="s">
        <v>87</v>
      </c>
      <c r="G85" s="47" t="s">
        <v>174</v>
      </c>
      <c r="H85" s="58" t="s">
        <v>658</v>
      </c>
      <c r="I85" s="62">
        <v>888999788907</v>
      </c>
    </row>
    <row r="86" spans="1:9">
      <c r="A86" s="53">
        <v>85</v>
      </c>
      <c r="B86" s="47" t="s">
        <v>275</v>
      </c>
      <c r="C86" s="66" t="s">
        <v>613</v>
      </c>
      <c r="D86" s="61">
        <v>1</v>
      </c>
      <c r="E86" s="47">
        <v>652031447</v>
      </c>
      <c r="F86" s="47" t="s">
        <v>134</v>
      </c>
      <c r="G86" s="47" t="s">
        <v>276</v>
      </c>
      <c r="H86" s="58" t="s">
        <v>614</v>
      </c>
      <c r="I86" s="62">
        <v>888999778385</v>
      </c>
    </row>
    <row r="87" spans="1:9" s="71" customFormat="1">
      <c r="A87" s="53">
        <v>86</v>
      </c>
      <c r="B87" s="47" t="s">
        <v>278</v>
      </c>
      <c r="C87" s="57" t="s">
        <v>550</v>
      </c>
      <c r="D87" s="61">
        <v>2091</v>
      </c>
      <c r="E87" s="47">
        <v>651969859</v>
      </c>
      <c r="F87" s="47" t="s">
        <v>134</v>
      </c>
      <c r="G87" s="47" t="s">
        <v>128</v>
      </c>
      <c r="H87" s="57" t="s">
        <v>615</v>
      </c>
      <c r="I87" s="59">
        <v>888999789555</v>
      </c>
    </row>
    <row r="88" spans="1:9">
      <c r="A88" s="53">
        <v>87</v>
      </c>
      <c r="B88" s="47" t="s">
        <v>99</v>
      </c>
      <c r="C88" s="57" t="s">
        <v>661</v>
      </c>
      <c r="D88" s="61">
        <v>14</v>
      </c>
      <c r="E88" s="47">
        <v>652974953</v>
      </c>
      <c r="F88" s="47" t="s">
        <v>87</v>
      </c>
      <c r="G88" s="47" t="s">
        <v>100</v>
      </c>
      <c r="H88" s="57" t="s">
        <v>662</v>
      </c>
      <c r="I88" s="59">
        <v>9841110000245</v>
      </c>
    </row>
    <row r="89" spans="1:9">
      <c r="A89" s="53">
        <v>88</v>
      </c>
      <c r="B89" s="47" t="s">
        <v>255</v>
      </c>
      <c r="C89" s="66" t="s">
        <v>549</v>
      </c>
      <c r="D89" s="61">
        <v>37</v>
      </c>
      <c r="E89" s="47">
        <v>652205267</v>
      </c>
      <c r="F89" s="47" t="s">
        <v>134</v>
      </c>
      <c r="G89" s="47" t="s">
        <v>256</v>
      </c>
      <c r="H89" s="58" t="s">
        <v>562</v>
      </c>
      <c r="I89" s="62">
        <v>8803489</v>
      </c>
    </row>
    <row r="90" spans="1:9">
      <c r="A90" s="53">
        <v>89</v>
      </c>
      <c r="B90" s="47" t="s">
        <v>324</v>
      </c>
      <c r="C90" s="66" t="s">
        <v>616</v>
      </c>
      <c r="D90" s="61">
        <v>7817</v>
      </c>
      <c r="E90" s="47">
        <v>3674167573</v>
      </c>
      <c r="F90" s="47" t="s">
        <v>134</v>
      </c>
      <c r="G90" s="47" t="s">
        <v>556</v>
      </c>
      <c r="H90" s="58" t="s">
        <v>575</v>
      </c>
      <c r="I90" s="62">
        <v>980211002001</v>
      </c>
    </row>
    <row r="91" spans="1:9">
      <c r="A91" s="53">
        <v>90</v>
      </c>
      <c r="B91" s="47" t="s">
        <v>127</v>
      </c>
      <c r="C91" s="66" t="s">
        <v>549</v>
      </c>
      <c r="D91" s="63">
        <v>14111</v>
      </c>
      <c r="E91" s="47">
        <v>653218753</v>
      </c>
      <c r="F91" s="47" t="s">
        <v>87</v>
      </c>
      <c r="G91" s="47" t="s">
        <v>128</v>
      </c>
      <c r="H91" s="58" t="s">
        <v>528</v>
      </c>
      <c r="I91" s="62">
        <v>9310000113369</v>
      </c>
    </row>
    <row r="92" spans="1:9">
      <c r="A92" s="53">
        <v>91</v>
      </c>
      <c r="B92" s="47" t="s">
        <v>311</v>
      </c>
      <c r="C92" s="66" t="s">
        <v>550</v>
      </c>
      <c r="D92" s="61">
        <v>640028578</v>
      </c>
      <c r="E92" s="47">
        <v>640028578</v>
      </c>
      <c r="F92" s="47" t="s">
        <v>134</v>
      </c>
      <c r="G92" s="47" t="s">
        <v>312</v>
      </c>
      <c r="H92" s="58" t="s">
        <v>617</v>
      </c>
      <c r="I92" s="62">
        <v>9410000111879</v>
      </c>
    </row>
    <row r="93" spans="1:9">
      <c r="A93" s="53">
        <v>92</v>
      </c>
      <c r="B93" s="47" t="s">
        <v>300</v>
      </c>
      <c r="C93" s="63" t="s">
        <v>618</v>
      </c>
      <c r="D93" s="61">
        <v>533</v>
      </c>
      <c r="E93" s="47">
        <v>651834589</v>
      </c>
      <c r="F93" s="47" t="s">
        <v>134</v>
      </c>
      <c r="G93" s="47" t="s">
        <v>301</v>
      </c>
      <c r="H93" s="58" t="s">
        <v>562</v>
      </c>
      <c r="I93" s="62">
        <v>9410000114018</v>
      </c>
    </row>
    <row r="94" spans="1:9">
      <c r="A94" s="53">
        <v>93</v>
      </c>
      <c r="B94" s="47" t="s">
        <v>232</v>
      </c>
      <c r="C94" s="63" t="s">
        <v>616</v>
      </c>
      <c r="D94" s="61">
        <v>85</v>
      </c>
      <c r="E94" s="47">
        <v>651806526</v>
      </c>
      <c r="F94" s="47" t="s">
        <v>134</v>
      </c>
      <c r="G94" s="47" t="s">
        <v>233</v>
      </c>
      <c r="H94" s="58" t="s">
        <v>528</v>
      </c>
      <c r="I94" s="62">
        <v>9510000112262</v>
      </c>
    </row>
    <row r="95" spans="1:9">
      <c r="A95" s="53">
        <v>94</v>
      </c>
      <c r="B95" s="47" t="s">
        <v>297</v>
      </c>
      <c r="C95" s="65" t="s">
        <v>619</v>
      </c>
      <c r="D95" s="61">
        <v>10</v>
      </c>
      <c r="E95" s="47">
        <v>652258913</v>
      </c>
      <c r="F95" s="47" t="s">
        <v>134</v>
      </c>
      <c r="G95" s="47" t="s">
        <v>298</v>
      </c>
      <c r="H95" s="58" t="s">
        <v>620</v>
      </c>
      <c r="I95" s="72">
        <v>9740110000262</v>
      </c>
    </row>
    <row r="96" spans="1:9">
      <c r="A96" s="53">
        <v>95</v>
      </c>
      <c r="B96" s="47" t="s">
        <v>193</v>
      </c>
      <c r="C96" s="66" t="s">
        <v>621</v>
      </c>
      <c r="D96" s="61">
        <v>353</v>
      </c>
      <c r="E96" s="47">
        <v>651821355</v>
      </c>
      <c r="F96" s="47" t="s">
        <v>134</v>
      </c>
      <c r="G96" s="47" t="s">
        <v>128</v>
      </c>
      <c r="H96" s="58" t="s">
        <v>622</v>
      </c>
      <c r="I96" s="62">
        <v>902001952</v>
      </c>
    </row>
    <row r="97" spans="1:9">
      <c r="A97" s="53">
        <v>96</v>
      </c>
      <c r="B97" s="47" t="s">
        <v>247</v>
      </c>
      <c r="C97" s="66" t="s">
        <v>623</v>
      </c>
      <c r="D97" s="61">
        <v>2789</v>
      </c>
      <c r="E97" s="47">
        <v>653115539</v>
      </c>
      <c r="F97" s="47" t="s">
        <v>134</v>
      </c>
      <c r="G97" s="47" t="s">
        <v>248</v>
      </c>
      <c r="H97" s="58" t="s">
        <v>624</v>
      </c>
      <c r="I97" s="62">
        <v>888999789565</v>
      </c>
    </row>
    <row r="98" spans="1:9">
      <c r="A98" s="53">
        <v>97</v>
      </c>
      <c r="B98" s="47" t="s">
        <v>92</v>
      </c>
      <c r="C98" s="66" t="s">
        <v>663</v>
      </c>
      <c r="D98" s="61">
        <v>212</v>
      </c>
      <c r="E98" s="47">
        <v>651950961</v>
      </c>
      <c r="F98" s="47" t="s">
        <v>87</v>
      </c>
      <c r="G98" s="47" t="s">
        <v>93</v>
      </c>
      <c r="H98" s="58" t="s">
        <v>575</v>
      </c>
      <c r="I98" s="62">
        <v>9410000112083</v>
      </c>
    </row>
    <row r="99" spans="1:9">
      <c r="A99" s="53">
        <v>98</v>
      </c>
      <c r="B99" s="47" t="s">
        <v>397</v>
      </c>
      <c r="C99" s="66" t="s">
        <v>522</v>
      </c>
      <c r="D99" s="61">
        <v>31</v>
      </c>
      <c r="E99" s="67">
        <v>889802319</v>
      </c>
      <c r="F99" s="47" t="s">
        <v>134</v>
      </c>
      <c r="G99" s="47" t="s">
        <v>556</v>
      </c>
      <c r="H99" s="58" t="s">
        <v>576</v>
      </c>
      <c r="I99" s="72">
        <v>980211002003</v>
      </c>
    </row>
    <row r="100" spans="1:9">
      <c r="A100" s="53">
        <v>99</v>
      </c>
      <c r="B100" s="47" t="s">
        <v>226</v>
      </c>
      <c r="C100" s="63" t="s">
        <v>549</v>
      </c>
      <c r="D100" s="61">
        <v>100</v>
      </c>
      <c r="E100" s="47">
        <v>889035148</v>
      </c>
      <c r="F100" s="47" t="s">
        <v>134</v>
      </c>
      <c r="G100" s="47" t="s">
        <v>227</v>
      </c>
      <c r="H100" s="58" t="s">
        <v>575</v>
      </c>
      <c r="I100" s="62">
        <v>902003444</v>
      </c>
    </row>
    <row r="101" spans="1:9">
      <c r="A101" s="53">
        <v>100</v>
      </c>
      <c r="B101" s="47" t="s">
        <v>286</v>
      </c>
      <c r="C101" s="66" t="s">
        <v>529</v>
      </c>
      <c r="D101" s="61">
        <v>1</v>
      </c>
      <c r="E101" s="47">
        <v>652862683</v>
      </c>
      <c r="F101" s="47" t="s">
        <v>134</v>
      </c>
      <c r="G101" s="47" t="s">
        <v>154</v>
      </c>
      <c r="H101" s="58" t="s">
        <v>625</v>
      </c>
      <c r="I101" s="62">
        <v>888999790794</v>
      </c>
    </row>
    <row r="102" spans="1:9" s="73" customFormat="1">
      <c r="A102" s="53">
        <v>101</v>
      </c>
      <c r="B102" s="67" t="s">
        <v>419</v>
      </c>
      <c r="C102" s="57" t="s">
        <v>558</v>
      </c>
      <c r="D102" s="57">
        <v>736</v>
      </c>
      <c r="E102" s="47">
        <v>829373284</v>
      </c>
      <c r="F102" s="47" t="s">
        <v>134</v>
      </c>
      <c r="G102" s="47" t="s">
        <v>626</v>
      </c>
      <c r="H102" s="57" t="s">
        <v>627</v>
      </c>
      <c r="I102" s="59">
        <v>902019915</v>
      </c>
    </row>
    <row r="103" spans="1:9">
      <c r="A103" s="53">
        <v>102</v>
      </c>
      <c r="B103" s="47" t="s">
        <v>153</v>
      </c>
      <c r="C103" s="66" t="s">
        <v>602</v>
      </c>
      <c r="D103" s="61">
        <v>2522</v>
      </c>
      <c r="E103" s="47">
        <v>651943787</v>
      </c>
      <c r="F103" s="47" t="s">
        <v>134</v>
      </c>
      <c r="G103" s="47" t="s">
        <v>154</v>
      </c>
      <c r="H103" s="58" t="s">
        <v>594</v>
      </c>
      <c r="I103" s="62">
        <v>888999791254</v>
      </c>
    </row>
    <row r="104" spans="1:9">
      <c r="A104" s="53">
        <v>103</v>
      </c>
      <c r="B104" s="47" t="s">
        <v>252</v>
      </c>
      <c r="C104" s="65" t="s">
        <v>607</v>
      </c>
      <c r="D104" s="61">
        <v>1</v>
      </c>
      <c r="E104" s="47">
        <v>652881904</v>
      </c>
      <c r="F104" s="47" t="s">
        <v>134</v>
      </c>
      <c r="G104" s="47" t="s">
        <v>253</v>
      </c>
      <c r="H104" s="58" t="s">
        <v>533</v>
      </c>
      <c r="I104" s="72">
        <v>888999778800</v>
      </c>
    </row>
    <row r="105" spans="1:9">
      <c r="A105" s="53">
        <v>104</v>
      </c>
      <c r="B105" s="47" t="s">
        <v>260</v>
      </c>
      <c r="C105" s="66" t="s">
        <v>522</v>
      </c>
      <c r="D105" s="61">
        <v>195</v>
      </c>
      <c r="E105" s="47">
        <v>919329381</v>
      </c>
      <c r="F105" s="47" t="s">
        <v>87</v>
      </c>
      <c r="G105" s="47" t="s">
        <v>256</v>
      </c>
      <c r="H105" s="58" t="s">
        <v>620</v>
      </c>
      <c r="I105" s="62">
        <v>8601616</v>
      </c>
    </row>
    <row r="106" spans="1:9">
      <c r="A106" s="53">
        <v>105</v>
      </c>
      <c r="B106" s="47" t="s">
        <v>219</v>
      </c>
      <c r="C106" s="63" t="s">
        <v>552</v>
      </c>
      <c r="D106" s="61">
        <v>1578</v>
      </c>
      <c r="E106" s="47">
        <v>653103425</v>
      </c>
      <c r="F106" s="47" t="s">
        <v>134</v>
      </c>
      <c r="G106" s="47" t="s">
        <v>202</v>
      </c>
      <c r="H106" s="58" t="s">
        <v>620</v>
      </c>
      <c r="I106" s="62">
        <v>9740110000528</v>
      </c>
    </row>
    <row r="107" spans="1:9">
      <c r="A107" s="53">
        <v>106</v>
      </c>
      <c r="B107" s="47" t="s">
        <v>111</v>
      </c>
      <c r="C107" s="63" t="s">
        <v>554</v>
      </c>
      <c r="D107" s="61">
        <v>271</v>
      </c>
      <c r="E107" s="47">
        <v>651766443</v>
      </c>
      <c r="F107" s="47" t="s">
        <v>87</v>
      </c>
      <c r="G107" s="47" t="s">
        <v>112</v>
      </c>
      <c r="H107" s="58" t="s">
        <v>664</v>
      </c>
      <c r="I107" s="62">
        <v>9410000111873</v>
      </c>
    </row>
    <row r="108" spans="1:9">
      <c r="A108" s="53">
        <v>107</v>
      </c>
      <c r="B108" s="47" t="s">
        <v>310</v>
      </c>
      <c r="C108" s="66" t="s">
        <v>628</v>
      </c>
      <c r="D108" s="61">
        <v>13897</v>
      </c>
      <c r="E108" s="47">
        <v>934199647</v>
      </c>
      <c r="F108" s="47" t="s">
        <v>134</v>
      </c>
      <c r="G108" s="47" t="s">
        <v>301</v>
      </c>
      <c r="H108" s="58" t="s">
        <v>629</v>
      </c>
      <c r="I108" s="62">
        <v>9210000120906</v>
      </c>
    </row>
    <row r="109" spans="1:9">
      <c r="A109" s="53">
        <v>108</v>
      </c>
      <c r="B109" s="47" t="s">
        <v>206</v>
      </c>
      <c r="C109" s="63" t="s">
        <v>549</v>
      </c>
      <c r="D109" s="61">
        <v>399</v>
      </c>
      <c r="E109" s="47">
        <v>650995244</v>
      </c>
      <c r="F109" s="47" t="s">
        <v>134</v>
      </c>
      <c r="G109" s="47" t="s">
        <v>202</v>
      </c>
      <c r="H109" s="58" t="s">
        <v>630</v>
      </c>
      <c r="I109" s="62">
        <v>9510000112257</v>
      </c>
    </row>
    <row r="110" spans="1:9">
      <c r="A110" s="53">
        <v>109</v>
      </c>
      <c r="B110" s="47" t="s">
        <v>191</v>
      </c>
      <c r="C110" s="66" t="s">
        <v>631</v>
      </c>
      <c r="D110" s="61">
        <v>118</v>
      </c>
      <c r="E110" s="47">
        <v>5639490837</v>
      </c>
      <c r="F110" s="47" t="s">
        <v>134</v>
      </c>
      <c r="G110" s="47" t="s">
        <v>133</v>
      </c>
      <c r="H110" s="58" t="s">
        <v>625</v>
      </c>
      <c r="I110" s="62">
        <v>8802948</v>
      </c>
    </row>
    <row r="111" spans="1:9">
      <c r="A111" s="53">
        <v>110</v>
      </c>
      <c r="B111" s="47" t="s">
        <v>366</v>
      </c>
      <c r="C111" s="63" t="s">
        <v>549</v>
      </c>
      <c r="D111" s="61">
        <v>29</v>
      </c>
      <c r="E111" s="67">
        <v>652650376</v>
      </c>
      <c r="F111" s="47" t="s">
        <v>134</v>
      </c>
      <c r="G111" s="47" t="s">
        <v>112</v>
      </c>
      <c r="H111" s="58" t="s">
        <v>551</v>
      </c>
      <c r="I111" s="62" t="s">
        <v>547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لیست دروس ارائه شده</vt:lpstr>
      <vt:lpstr>کارورزی و پروژه</vt:lpstr>
      <vt:lpstr>کارگاه</vt:lpstr>
      <vt:lpstr>مدرسان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malekinejad</dc:creator>
  <cp:lastModifiedBy>ismail - [2010]</cp:lastModifiedBy>
  <cp:lastPrinted>2022-05-24T05:10:19Z</cp:lastPrinted>
  <dcterms:created xsi:type="dcterms:W3CDTF">2021-08-28T06:50:24Z</dcterms:created>
  <dcterms:modified xsi:type="dcterms:W3CDTF">2022-05-24T05:18:41Z</dcterms:modified>
</cp:coreProperties>
</file>